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9690" windowHeight="6540" activeTab="1"/>
  </bookViews>
  <sheets>
    <sheet name="Income Statement" sheetId="1" r:id="rId1"/>
    <sheet name="BalanceSheet" sheetId="2" r:id="rId2"/>
    <sheet name="Stat of Equity" sheetId="3" r:id="rId3"/>
    <sheet name="Cashflow" sheetId="4" r:id="rId4"/>
    <sheet name="Notes" sheetId="5" r:id="rId5"/>
  </sheets>
  <definedNames>
    <definedName name="_xlnm.Print_Area" localSheetId="1">'BalanceSheet'!$A$1:$J$62</definedName>
    <definedName name="_xlnm.Print_Area" localSheetId="0">'Income Statement'!$A$1:$M$54</definedName>
  </definedNames>
  <calcPr fullCalcOnLoad="1"/>
</workbook>
</file>

<file path=xl/sharedStrings.xml><?xml version="1.0" encoding="utf-8"?>
<sst xmlns="http://schemas.openxmlformats.org/spreadsheetml/2006/main" count="413" uniqueCount="283">
  <si>
    <t>QUARTERLY REPORT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</si>
  <si>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</si>
  <si>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</si>
  <si>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</si>
  <si>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</si>
  <si>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</si>
  <si>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</si>
  <si>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</si>
  <si>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</si>
  <si>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</si>
  <si>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</si>
  <si>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AS AT</t>
  </si>
  <si>
    <t>END OF</t>
  </si>
  <si>
    <t>PRECEDING</t>
  </si>
  <si>
    <t>CURRENT</t>
  </si>
  <si>
    <t>FINANCIAL</t>
  </si>
  <si>
    <t>YEAR END</t>
  </si>
  <si>
    <t>SHARE CAPITAL</t>
  </si>
  <si>
    <t>RESERVES</t>
  </si>
  <si>
    <t>CURRENT ASSETS</t>
  </si>
  <si>
    <t>CURRENT LIABILITIES</t>
  </si>
  <si>
    <t>Notes</t>
  </si>
  <si>
    <t>Taxation included :-</t>
  </si>
  <si>
    <t>RM'000</t>
  </si>
  <si>
    <t>Others</t>
  </si>
  <si>
    <t>There were no profit forecast prepared and profit guaranteed by the Group.</t>
  </si>
  <si>
    <t>BY ORDER OF THE BOARD</t>
  </si>
  <si>
    <t>There is no pending material litigation for the Group at the date of this report.</t>
  </si>
  <si>
    <t>TAXATION</t>
  </si>
  <si>
    <t>QUOTED SECURITIES</t>
  </si>
  <si>
    <t>STATUS OF CORPORATE PROPOSALS</t>
  </si>
  <si>
    <t>SEGMENTAL INFORMATION</t>
  </si>
  <si>
    <t>CURRENT YEAR PROSPECTS</t>
  </si>
  <si>
    <t>DIVIDENDS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</si>
  <si>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</si>
  <si>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</si>
  <si>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</si>
  <si>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</si>
  <si>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</si>
  <si>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</si>
  <si>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</si>
  <si>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</si>
  <si>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</si>
  <si>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</si>
  <si>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</si>
  <si>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</si>
  <si>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</si>
  <si>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Long Term Bank Borrowings</t>
  </si>
  <si>
    <t>Secured</t>
  </si>
  <si>
    <t>Short Term Bank Borrowings</t>
  </si>
  <si>
    <t xml:space="preserve"> - Term Loans</t>
  </si>
  <si>
    <t xml:space="preserve"> - Bank Overdrafts</t>
  </si>
  <si>
    <t xml:space="preserve"> - Revolving Loan</t>
  </si>
  <si>
    <t>Unsecured</t>
  </si>
  <si>
    <t>Advertising media services</t>
  </si>
  <si>
    <t>n/a</t>
  </si>
  <si>
    <t>Fully diluted</t>
  </si>
  <si>
    <t>- Term Loans</t>
  </si>
  <si>
    <t>Minority interests</t>
  </si>
  <si>
    <t>GOODWILL ON CONSOLIDATION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</si>
  <si>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</si>
  <si>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</si>
  <si>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</si>
  <si>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</si>
  <si>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</si>
  <si>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</si>
  <si>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</si>
  <si>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</si>
  <si>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</si>
  <si>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</si>
  <si>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</si>
  <si>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</si>
  <si>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</si>
  <si>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</si>
  <si>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</si>
  <si>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</si>
  <si>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</si>
  <si>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</si>
  <si>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</si>
  <si>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</si>
  <si>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</si>
  <si>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</si>
  <si>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</si>
  <si>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</si>
  <si>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</si>
  <si>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</si>
  <si>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</si>
  <si>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</si>
  <si>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>Non-Distributable Reserves</t>
  </si>
  <si>
    <t>Distributable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</si>
  <si>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</si>
  <si>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</si>
  <si>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</si>
  <si>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</si>
  <si>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</si>
  <si>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(Increase)/Decrease in:</t>
  </si>
  <si>
    <t>Increase/(Decrease) in:</t>
  </si>
  <si>
    <t>Cash Generated From Operations</t>
  </si>
  <si>
    <t>Tax paid</t>
  </si>
  <si>
    <t>Amount owing by other related parties</t>
  </si>
  <si>
    <t>CASH FLOWS FROM INVESTING ACTIVITIES</t>
  </si>
  <si>
    <t>Additions to property, plant and equipment</t>
  </si>
  <si>
    <t>CASH FLOWS FROM FINANCING ACTIVITIES</t>
  </si>
  <si>
    <t>Repayment of hire-purchase creditors</t>
  </si>
  <si>
    <t xml:space="preserve">  </t>
  </si>
  <si>
    <t>DEBT AND EQUITY SECURITIES</t>
  </si>
  <si>
    <t>BASIS OF PREPARATION</t>
  </si>
  <si>
    <t>UNUSUAL ITEMS</t>
  </si>
  <si>
    <t>CHANGES IN ESTIMATES</t>
  </si>
  <si>
    <t xml:space="preserve">CHANGES IN THE COMPOSITION OF THE GROUP </t>
  </si>
  <si>
    <t>BERNIE OOI CHIN KHOON</t>
  </si>
  <si>
    <t>Other operating income</t>
  </si>
  <si>
    <t>Staff costs</t>
  </si>
  <si>
    <t>Directors' Remuneration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</si>
  <si>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</si>
  <si>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</si>
  <si>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</si>
  <si>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</si>
  <si>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</si>
  <si>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>Cash and cash equivalents at end of financial period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</si>
  <si>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</si>
  <si>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</si>
  <si>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</si>
  <si>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</si>
  <si>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Basic</t>
  </si>
  <si>
    <t>Fixed Deposit with Licensed Bank</t>
  </si>
  <si>
    <t>Bank overdrafts</t>
  </si>
  <si>
    <t>AUDIT REPORT OF PRECEDING ANNUAL FINANCIAL STATEMENTS</t>
  </si>
  <si>
    <t>CASH AND CASH EQUIVALENTS AT END OF FINANCIAL PERIOD COMPRISE THE FOLLOWING:</t>
  </si>
  <si>
    <t xml:space="preserve">Changes in inventories </t>
  </si>
  <si>
    <t>Profit before tax</t>
  </si>
  <si>
    <t>Profit after tax</t>
  </si>
  <si>
    <t>Group</t>
  </si>
  <si>
    <t>Total sales</t>
  </si>
  <si>
    <t>Intersegment sales</t>
  </si>
  <si>
    <t>Revenue:</t>
  </si>
  <si>
    <t>Minority interest</t>
  </si>
  <si>
    <t>Results:</t>
  </si>
  <si>
    <t>Other Information:</t>
  </si>
  <si>
    <t>Depreciation</t>
  </si>
  <si>
    <t>-</t>
  </si>
  <si>
    <t>SHAREHOLDERS' EQUITY</t>
  </si>
  <si>
    <t>Deferred tax liabilities</t>
  </si>
  <si>
    <t>Tax liabilities</t>
  </si>
  <si>
    <t>Reserves -</t>
  </si>
  <si>
    <t>Hire purchase creditors - non current portion</t>
  </si>
  <si>
    <t>Current year income tax</t>
  </si>
  <si>
    <t>Balance as at 1 April, 2002</t>
  </si>
  <si>
    <t>Net profit for the year</t>
  </si>
  <si>
    <t>Total Short Term Bank Borrowings</t>
  </si>
  <si>
    <t>Share of result of associated company</t>
  </si>
  <si>
    <t>31/03/2003</t>
  </si>
  <si>
    <t>Financial Report for the Year Ended 31 March 2003)</t>
  </si>
  <si>
    <t xml:space="preserve"> for the Year Ended 31 March 2003)</t>
  </si>
  <si>
    <t>Amount owing to associated company</t>
  </si>
  <si>
    <t>Balance as at 1 April, 2003</t>
  </si>
  <si>
    <t>DIVIDENDS PAID</t>
  </si>
  <si>
    <t>Purchases</t>
  </si>
  <si>
    <t>Reserve on</t>
  </si>
  <si>
    <t>Consolidation</t>
  </si>
  <si>
    <t>Acquisition of a subsidiary</t>
  </si>
  <si>
    <t>Gain on disposal of a subsidiary</t>
  </si>
  <si>
    <t>Proceeds from revolving credit</t>
  </si>
  <si>
    <t>Proceeds from term loan</t>
  </si>
  <si>
    <t>Purchase of a subsidiary company - net of cash</t>
  </si>
  <si>
    <t>Proceeds from disposal of a subsidiary company- net of cash</t>
  </si>
  <si>
    <t>Loan Financing</t>
  </si>
  <si>
    <t>Eliminations</t>
  </si>
  <si>
    <t xml:space="preserve">Profit/(Loss) before </t>
  </si>
  <si>
    <t>operations</t>
  </si>
  <si>
    <t>Amortisation of goodwill</t>
  </si>
  <si>
    <t>Income from other</t>
  </si>
  <si>
    <t xml:space="preserve"> investments</t>
  </si>
  <si>
    <t>SEASONALITY OR CYCLICALITY  FACTORS</t>
  </si>
  <si>
    <t>The Group's operations were not materially affected by seasonal or cyclical factors.</t>
  </si>
  <si>
    <t>interim period.</t>
  </si>
  <si>
    <t>Segmental revenue and results for the current financial period were as follows :-</t>
  </si>
  <si>
    <t>No geographical segment has been presented as the income is derived wholly in Malaysia.</t>
  </si>
  <si>
    <t>CARRYING AMOUNT OF REVALUED ASSETS</t>
  </si>
  <si>
    <t>MATERIAL SUBSEQUENT  EVENTS</t>
  </si>
  <si>
    <t>CONTINGENT LIABILITIES/ASSETS</t>
  </si>
  <si>
    <t>The directors did not recommend any dividend payment in respect of the current financial period.</t>
  </si>
  <si>
    <t>There are no financial instruments with material off balance sheet risk at the date of this report.</t>
  </si>
  <si>
    <t xml:space="preserve"> UNQUOTED INVESTMENTS AND PROPERTIES</t>
  </si>
  <si>
    <t>There were no sale of unquoted investment and properties, respectively for  financial period.</t>
  </si>
  <si>
    <t>Net Cash Generated In Investing Activities</t>
  </si>
  <si>
    <t>Net Cash Generated In Financing Activities</t>
  </si>
  <si>
    <t>Net Cash Used in Operating Activities</t>
  </si>
  <si>
    <t>Net decrease in cash and cash equivalents</t>
  </si>
  <si>
    <t>Cash and cash equivalents at beginning of financial period</t>
  </si>
  <si>
    <t>RETAINED PROFITS/(ACCUMULATED LOSSES)</t>
  </si>
  <si>
    <t xml:space="preserve">(Accumulated </t>
  </si>
  <si>
    <t>losses)</t>
  </si>
  <si>
    <t>Retained</t>
  </si>
  <si>
    <t>Profits/</t>
  </si>
  <si>
    <t>Other than the above, there were no pending coporate proposals announced.</t>
  </si>
  <si>
    <t xml:space="preserve">Quarterly report on consolidated results of the Group for the second financial quarter ended 30 September 2003. </t>
  </si>
  <si>
    <t>30/9/2003</t>
  </si>
  <si>
    <t>30/9/2002</t>
  </si>
  <si>
    <t xml:space="preserve">Exchange </t>
  </si>
  <si>
    <t>Fluctuation</t>
  </si>
  <si>
    <t>6 months ended</t>
  </si>
  <si>
    <t>For The Financial Period Ended 30 September 2003</t>
  </si>
  <si>
    <t>Gain on disposal of property, plant and equipment</t>
  </si>
  <si>
    <t>Proceeds from disposal of property, plant and equipment</t>
  </si>
  <si>
    <t>There was no dividend paid in the six months ended 30 September 2003.</t>
  </si>
  <si>
    <t>There were no contingent liabilities/assets as at 30 September 2003.</t>
  </si>
  <si>
    <t>There were no investments in quoted securities as at 30 September 2003.</t>
  </si>
  <si>
    <t>Total Group borrowings as at 30 September 2003 are as follows:-</t>
  </si>
  <si>
    <t>As at 30 September 2003</t>
  </si>
  <si>
    <t>As at 30 September 2002</t>
  </si>
  <si>
    <t>Bad debts written off</t>
  </si>
  <si>
    <t>Allowance for doubtful debts</t>
  </si>
  <si>
    <t>Repayment of term loans</t>
  </si>
  <si>
    <t>RCE CAPITAL BERHAD</t>
  </si>
  <si>
    <t>(Formerly known as Rediffusion Berhad)</t>
  </si>
  <si>
    <t>Translation difference</t>
  </si>
  <si>
    <t>Company Secretary</t>
  </si>
  <si>
    <t>Net profit for the period</t>
  </si>
  <si>
    <t>Earnings per share  (sen)</t>
  </si>
  <si>
    <t>NET CURRENT ASSETS/(LIABLITIES)</t>
  </si>
  <si>
    <t>There is no changes in the composition of the Group during the quarter under review.</t>
  </si>
  <si>
    <t>EARNINGS PER ORDINARY SHARE</t>
  </si>
  <si>
    <t>Basic Earnings per share</t>
  </si>
  <si>
    <t>Net profit for the period (RM'000)</t>
  </si>
  <si>
    <t>Basic earnings per share (sen)</t>
  </si>
  <si>
    <t>Balance as at 30 September, 2003</t>
  </si>
  <si>
    <t>Balance as at 30 September, 2002</t>
  </si>
  <si>
    <t xml:space="preserve">This interim report is unaudited and has been prepared in accordance with MASB 26 "Interim Financial Reporting" </t>
  </si>
  <si>
    <t xml:space="preserve">and paragraph 9.22 of the Kuala Lumpur Stock Echange Listing Requirements, and should be read in conjunction </t>
  </si>
  <si>
    <t>with the Group's annual audited financial statements for the year ended 31 March 2003.</t>
  </si>
  <si>
    <t xml:space="preserve">The accounting policies and methods of computation adopted for the interim financial report are consistent with </t>
  </si>
  <si>
    <t>those adopted for the annual audited financial statements for the year ended 31 March 2003.</t>
  </si>
  <si>
    <t xml:space="preserve">The auditors' report on the Group's annual financial statements for the year ended 31 March 2003 was not subject </t>
  </si>
  <si>
    <t>to any qualification.</t>
  </si>
  <si>
    <t xml:space="preserve">There were no issuances, cancellations, repurchases, resale and repayment of either debt and equity securities </t>
  </si>
  <si>
    <t>during the current interim period.</t>
  </si>
  <si>
    <t xml:space="preserve">There are no events subsequent to the end of the interim period under review that materially affects the </t>
  </si>
  <si>
    <t xml:space="preserve">For the 6 months ended 30 September 2003, the Group achieved a profit before tax of RM18.195 million on a </t>
  </si>
  <si>
    <t xml:space="preserve">The valuations of land and buildings have been brought forward, without amendment from the Group's </t>
  </si>
  <si>
    <t>Annual Financial Statements for the year ended 31 March 2003.</t>
  </si>
  <si>
    <t xml:space="preserve">revenue of RM25.144 million. Compared to the 6 months period of the preceding year, the Group's revenue </t>
  </si>
  <si>
    <t xml:space="preserve">increased by RM3.6 million or 17% and  net profit increased by RM16.7 million or 25,251%. The improved </t>
  </si>
  <si>
    <t xml:space="preserve">performance of the Group was mainly due to gain on disposal of a subsidiary company amounting to </t>
  </si>
  <si>
    <t>RM14.854 million.</t>
  </si>
  <si>
    <t xml:space="preserve">The Group's profit before tax for the quarter ended 30 September 2003 decreased by 89% to RM1.752 million </t>
  </si>
  <si>
    <t>compared to the profit before tax recorded in the preceding quarter ended 30 June 2003 of RM16.443 million</t>
  </si>
  <si>
    <t xml:space="preserve">quarter. </t>
  </si>
  <si>
    <t xml:space="preserve">due mainly to gain on disposal of a subsidiary company amounting to RM14.854 million in the preceding </t>
  </si>
  <si>
    <t xml:space="preserve">However, by excluding the impact of the abovementioned gain in the preceding quarter, the Group's profit </t>
  </si>
  <si>
    <t xml:space="preserve">before tax for the quarter ended 30 September 2003 was RM1.752 million compared to the preceding quarter </t>
  </si>
  <si>
    <t xml:space="preserve">of RM1.589 million, an increase of 10%. The increase in profit is in line with the increase in revenue from </t>
  </si>
  <si>
    <t>RM12.483 million in the preceding quarter to RM12.661 million in the current quarter.</t>
  </si>
  <si>
    <t xml:space="preserve">Barring unforeseen circumstances, the Group expects to improve its profitability for the financial year ending </t>
  </si>
  <si>
    <t xml:space="preserve">31 March 2004 with advertising media services and loan financing division being the major contributor to the </t>
  </si>
  <si>
    <t xml:space="preserve">Group's profitability. </t>
  </si>
  <si>
    <t xml:space="preserve">The effective tax rate of the Group  is lower than the statutory income tax rate for the  financial period due </t>
  </si>
  <si>
    <t>mainly to capital gain on disposal of a subsidiary company which is not taxable.</t>
  </si>
  <si>
    <t xml:space="preserve">On 25 September 2003, the Company obtained the approval of its shareholders for the proposed bonus </t>
  </si>
  <si>
    <t xml:space="preserve">issue of up to 21,476,250 new ordinary shares of RM1.00 each ("Bonus Issue") in the Company on the basis </t>
  </si>
  <si>
    <t xml:space="preserve">of twenty-three (23) new ordinary shares for every twenty (20) existing ordinary shares of RM1.00 each </t>
  </si>
  <si>
    <t>held in the Company.</t>
  </si>
  <si>
    <t xml:space="preserve">The approval of the Securities Commission for the Bonus Issue was obtained on 24 September 2003. On </t>
  </si>
  <si>
    <t>31 October 2003, the Kuala Lumpur Stock Exchange approved the listing of the Bonus Shares to be issued.</t>
  </si>
  <si>
    <t xml:space="preserve">The Company does not have in issue any financial instrument or other contract that may entitle its holder to </t>
  </si>
  <si>
    <t>ordinary shares and therefore, dilutive to its basic earnings per share.</t>
  </si>
  <si>
    <t>Current</t>
  </si>
  <si>
    <t>Year</t>
  </si>
  <si>
    <t>Quarter</t>
  </si>
  <si>
    <t>To Date</t>
  </si>
  <si>
    <t>Preceding</t>
  </si>
  <si>
    <t>Corresponding</t>
  </si>
  <si>
    <t>Period</t>
  </si>
  <si>
    <t>Broadcast</t>
  </si>
  <si>
    <t>Investment holding &amp; mgmt services</t>
  </si>
  <si>
    <t>General trading, Licensing &amp; merchandising</t>
  </si>
  <si>
    <t xml:space="preserve">There are no changes in estimates of amounts reported in the interim period of prior years that have a material </t>
  </si>
  <si>
    <t>effect in the current interim period.</t>
  </si>
  <si>
    <t xml:space="preserve">There were no items during the period affecting assets, liabilities, equity, net income or cash flows that are </t>
  </si>
  <si>
    <t>unusual because of their nature, size or incidence.</t>
  </si>
  <si>
    <t>('000)</t>
  </si>
  <si>
    <t xml:space="preserve">Number of ordinary shares in issue </t>
  </si>
  <si>
    <t>Dated : 21 November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</si>
</sst>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</numFmts>
  <fonts count="31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17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24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230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165" fontId="14" fillId="0" borderId="0" xfId="15" applyNumberFormat="1" applyFont="1" applyBorder="1" applyAlignment="1">
      <alignment/>
    </xf>
    <xf numFmtId="165" fontId="15" fillId="0" borderId="0" xfId="15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5" fontId="15" fillId="0" borderId="0" xfId="15" applyNumberFormat="1" applyFont="1" applyBorder="1" applyAlignment="1">
      <alignment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5" fontId="14" fillId="0" borderId="2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5" fontId="19" fillId="0" borderId="0" xfId="15" applyNumberFormat="1" applyFont="1" applyBorder="1" applyAlignment="1">
      <alignment horizontal="center"/>
    </xf>
    <xf numFmtId="165" fontId="18" fillId="0" borderId="0" xfId="15" applyNumberFormat="1" applyFont="1" applyBorder="1" applyAlignment="1">
      <alignment horizontal="center"/>
    </xf>
    <xf numFmtId="165" fontId="15" fillId="0" borderId="2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165" fontId="14" fillId="0" borderId="4" xfId="15" applyNumberFormat="1" applyFont="1" applyBorder="1" applyAlignment="1">
      <alignment horizontal="left"/>
    </xf>
    <xf numFmtId="165" fontId="14" fillId="0" borderId="5" xfId="15" applyNumberFormat="1" applyFont="1" applyBorder="1" applyAlignment="1">
      <alignment/>
    </xf>
    <xf numFmtId="165" fontId="15" fillId="0" borderId="5" xfId="15" applyNumberFormat="1" applyFont="1" applyBorder="1" applyAlignment="1">
      <alignment/>
    </xf>
    <xf numFmtId="14" fontId="19" fillId="0" borderId="0" xfId="0" applyNumberFormat="1" applyFont="1" applyAlignment="1" quotePrefix="1">
      <alignment horizontal="center"/>
    </xf>
    <xf numFmtId="14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165" fontId="15" fillId="0" borderId="4" xfId="15" applyNumberFormat="1" applyFont="1" applyBorder="1" applyAlignment="1">
      <alignment horizontal="left"/>
    </xf>
    <xf numFmtId="43" fontId="15" fillId="0" borderId="6" xfId="15" applyNumberFormat="1" applyFont="1" applyBorder="1" applyAlignment="1">
      <alignment/>
    </xf>
    <xf numFmtId="0" fontId="15" fillId="0" borderId="0" xfId="0" applyFont="1" applyAlignment="1">
      <alignment horizontal="right"/>
    </xf>
    <xf numFmtId="165" fontId="14" fillId="0" borderId="7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165" fontId="14" fillId="0" borderId="3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37" fontId="14" fillId="0" borderId="0" xfId="0" applyNumberFormat="1" applyFont="1" applyAlignment="1">
      <alignment horizontal="centerContinuous"/>
    </xf>
    <xf numFmtId="0" fontId="15" fillId="0" borderId="0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165" fontId="14" fillId="0" borderId="8" xfId="15" applyNumberFormat="1" applyFont="1" applyBorder="1" applyAlignment="1">
      <alignment/>
    </xf>
    <xf numFmtId="165" fontId="15" fillId="0" borderId="8" xfId="15" applyNumberFormat="1" applyFont="1" applyBorder="1" applyAlignment="1">
      <alignment/>
    </xf>
    <xf numFmtId="0" fontId="15" fillId="0" borderId="0" xfId="38" applyFont="1">
      <alignment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 quotePrefix="1">
      <alignment horizontal="left"/>
    </xf>
    <xf numFmtId="0" fontId="14" fillId="0" borderId="0" xfId="38" applyFont="1" applyBorder="1">
      <alignment/>
      <protection/>
    </xf>
    <xf numFmtId="0" fontId="15" fillId="0" borderId="0" xfId="38" applyFont="1" applyBorder="1">
      <alignment/>
      <protection/>
    </xf>
    <xf numFmtId="0" fontId="14" fillId="0" borderId="0" xfId="38" applyFont="1">
      <alignment/>
      <protection/>
    </xf>
    <xf numFmtId="165" fontId="15" fillId="0" borderId="0" xfId="15" applyNumberFormat="1" applyFont="1" applyAlignment="1">
      <alignment/>
    </xf>
    <xf numFmtId="165" fontId="15" fillId="0" borderId="9" xfId="15" applyNumberFormat="1" applyFont="1" applyBorder="1" applyAlignment="1">
      <alignment/>
    </xf>
    <xf numFmtId="0" fontId="15" fillId="0" borderId="0" xfId="38" applyFont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165" fontId="15" fillId="0" borderId="0" xfId="15" applyNumberFormat="1" applyFont="1" applyAlignment="1">
      <alignment horizontal="center"/>
    </xf>
    <xf numFmtId="0" fontId="14" fillId="0" borderId="0" xfId="38" applyFont="1" applyBorder="1" applyAlignment="1">
      <alignment horizontal="center"/>
      <protection/>
    </xf>
    <xf numFmtId="38" fontId="14" fillId="0" borderId="0" xfId="37" applyNumberFormat="1" applyFont="1">
      <alignment/>
      <protection/>
    </xf>
    <xf numFmtId="38" fontId="27" fillId="0" borderId="0" xfId="37" applyNumberFormat="1" applyFont="1">
      <alignment/>
      <protection/>
    </xf>
    <xf numFmtId="38" fontId="15" fillId="0" borderId="0" xfId="39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37" applyNumberFormat="1" applyFont="1">
      <alignment/>
      <protection/>
    </xf>
    <xf numFmtId="38" fontId="15" fillId="0" borderId="0" xfId="37" applyNumberFormat="1" applyFont="1" applyAlignment="1">
      <alignment horizontal="left" indent="1"/>
      <protection/>
    </xf>
    <xf numFmtId="0" fontId="14" fillId="0" borderId="0" xfId="39" applyFont="1">
      <alignment/>
      <protection/>
    </xf>
    <xf numFmtId="0" fontId="15" fillId="0" borderId="0" xfId="39" applyFont="1">
      <alignment/>
      <protection/>
    </xf>
    <xf numFmtId="38" fontId="15" fillId="0" borderId="0" xfId="37" applyNumberFormat="1" applyFont="1" applyAlignment="1">
      <alignment/>
      <protection/>
    </xf>
    <xf numFmtId="38" fontId="27" fillId="0" borderId="0" xfId="37" applyNumberFormat="1" applyFont="1" applyAlignment="1">
      <alignment/>
      <protection/>
    </xf>
    <xf numFmtId="0" fontId="14" fillId="0" borderId="0" xfId="39" applyFont="1" applyAlignment="1">
      <alignment horizontal="center"/>
      <protection/>
    </xf>
    <xf numFmtId="0" fontId="26" fillId="0" borderId="0" xfId="0" applyFont="1" applyAlignment="1">
      <alignment/>
    </xf>
    <xf numFmtId="37" fontId="15" fillId="0" borderId="0" xfId="0" applyNumberFormat="1" applyFont="1" applyAlignment="1">
      <alignment horizontal="centerContinuous"/>
    </xf>
    <xf numFmtId="37" fontId="15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37" fontId="17" fillId="0" borderId="0" xfId="0" applyNumberFormat="1" applyFont="1" applyAlignment="1">
      <alignment/>
    </xf>
    <xf numFmtId="37" fontId="14" fillId="0" borderId="0" xfId="15" applyNumberFormat="1" applyFont="1" applyBorder="1" applyAlignment="1">
      <alignment/>
    </xf>
    <xf numFmtId="37" fontId="15" fillId="0" borderId="0" xfId="15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37" fontId="15" fillId="0" borderId="0" xfId="15" applyNumberFormat="1" applyFont="1" applyBorder="1" applyAlignment="1">
      <alignment/>
    </xf>
    <xf numFmtId="37" fontId="14" fillId="0" borderId="1" xfId="15" applyNumberFormat="1" applyFont="1" applyBorder="1" applyAlignment="1">
      <alignment/>
    </xf>
    <xf numFmtId="37" fontId="14" fillId="0" borderId="0" xfId="0" applyNumberFormat="1" applyFont="1" applyAlignment="1">
      <alignment horizontal="right"/>
    </xf>
    <xf numFmtId="37" fontId="15" fillId="0" borderId="7" xfId="0" applyNumberFormat="1" applyFont="1" applyBorder="1" applyAlignment="1">
      <alignment horizontal="right"/>
    </xf>
    <xf numFmtId="37" fontId="14" fillId="0" borderId="7" xfId="0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5" fillId="0" borderId="7" xfId="0" applyNumberFormat="1" applyFont="1" applyBorder="1" applyAlignment="1">
      <alignment/>
    </xf>
    <xf numFmtId="37" fontId="14" fillId="0" borderId="7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15" fillId="0" borderId="1" xfId="15" applyNumberFormat="1" applyFont="1" applyBorder="1" applyAlignment="1">
      <alignment/>
    </xf>
    <xf numFmtId="37" fontId="15" fillId="0" borderId="0" xfId="39" applyNumberFormat="1" applyFont="1">
      <alignment/>
      <protection/>
    </xf>
    <xf numFmtId="37" fontId="15" fillId="0" borderId="0" xfId="15" applyNumberFormat="1" applyFont="1" applyFill="1" applyAlignment="1">
      <alignment/>
    </xf>
    <xf numFmtId="37" fontId="15" fillId="0" borderId="7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37" fontId="15" fillId="0" borderId="9" xfId="15" applyNumberFormat="1" applyFont="1" applyFill="1" applyBorder="1" applyAlignment="1">
      <alignment/>
    </xf>
    <xf numFmtId="37" fontId="15" fillId="0" borderId="1" xfId="15" applyNumberFormat="1" applyFont="1" applyFill="1" applyBorder="1" applyAlignment="1">
      <alignment/>
    </xf>
    <xf numFmtId="3" fontId="6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26" fillId="0" borderId="1" xfId="0" applyNumberFormat="1" applyFont="1" applyFill="1" applyBorder="1" applyAlignment="1">
      <alignment/>
    </xf>
    <xf numFmtId="41" fontId="26" fillId="0" borderId="0" xfId="0" applyNumberFormat="1" applyFont="1" applyFill="1" applyBorder="1" applyAlignment="1">
      <alignment/>
    </xf>
    <xf numFmtId="0" fontId="15" fillId="0" borderId="0" xfId="40" applyFont="1">
      <alignment/>
      <protection/>
    </xf>
    <xf numFmtId="165" fontId="22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7" fontId="18" fillId="0" borderId="0" xfId="0" applyNumberFormat="1" applyFont="1" applyAlignment="1">
      <alignment horizontal="right"/>
    </xf>
    <xf numFmtId="37" fontId="18" fillId="0" borderId="7" xfId="0" applyNumberFormat="1" applyFont="1" applyBorder="1" applyAlignment="1">
      <alignment horizontal="right"/>
    </xf>
    <xf numFmtId="37" fontId="18" fillId="0" borderId="0" xfId="15" applyNumberFormat="1" applyFont="1" applyBorder="1" applyAlignment="1">
      <alignment/>
    </xf>
    <xf numFmtId="37" fontId="18" fillId="0" borderId="7" xfId="0" applyNumberFormat="1" applyFont="1" applyBorder="1" applyAlignment="1">
      <alignment/>
    </xf>
    <xf numFmtId="37" fontId="18" fillId="0" borderId="1" xfId="15" applyNumberFormat="1" applyFont="1" applyBorder="1" applyAlignment="1">
      <alignment/>
    </xf>
    <xf numFmtId="165" fontId="15" fillId="0" borderId="0" xfId="15" applyNumberFormat="1" applyFont="1" applyFill="1" applyBorder="1" applyAlignment="1">
      <alignment/>
    </xf>
    <xf numFmtId="165" fontId="15" fillId="0" borderId="9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>
      <alignment/>
    </xf>
    <xf numFmtId="165" fontId="26" fillId="0" borderId="1" xfId="15" applyNumberFormat="1" applyFont="1" applyFill="1" applyBorder="1" applyAlignment="1">
      <alignment/>
    </xf>
    <xf numFmtId="37" fontId="15" fillId="0" borderId="0" xfId="15" applyNumberFormat="1" applyFont="1" applyAlignment="1">
      <alignment/>
    </xf>
    <xf numFmtId="193" fontId="15" fillId="0" borderId="6" xfId="0" applyNumberFormat="1" applyFont="1" applyBorder="1" applyAlignment="1">
      <alignment horizontal="right"/>
    </xf>
    <xf numFmtId="14" fontId="19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65" fontId="14" fillId="0" borderId="6" xfId="15" applyNumberFormat="1" applyFont="1" applyBorder="1" applyAlignment="1">
      <alignment horizontal="right"/>
    </xf>
    <xf numFmtId="165" fontId="14" fillId="0" borderId="0" xfId="15" applyNumberFormat="1" applyFont="1" applyBorder="1" applyAlignment="1">
      <alignment horizontal="right"/>
    </xf>
    <xf numFmtId="165" fontId="14" fillId="0" borderId="4" xfId="15" applyNumberFormat="1" applyFont="1" applyBorder="1" applyAlignment="1">
      <alignment horizontal="right"/>
    </xf>
    <xf numFmtId="165" fontId="14" fillId="0" borderId="2" xfId="15" applyNumberFormat="1" applyFont="1" applyBorder="1" applyAlignment="1">
      <alignment horizontal="right"/>
    </xf>
    <xf numFmtId="0" fontId="14" fillId="0" borderId="0" xfId="39" applyFont="1" applyFill="1">
      <alignment/>
      <protection/>
    </xf>
    <xf numFmtId="0" fontId="21" fillId="0" borderId="0" xfId="38" applyFont="1">
      <alignment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29" fillId="0" borderId="0" xfId="15" applyNumberFormat="1" applyFont="1" applyBorder="1" applyAlignment="1">
      <alignment/>
    </xf>
    <xf numFmtId="165" fontId="28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right"/>
    </xf>
    <xf numFmtId="195" fontId="7" fillId="0" borderId="0" xfId="0" applyNumberFormat="1" applyFont="1" applyAlignment="1">
      <alignment/>
    </xf>
    <xf numFmtId="165" fontId="7" fillId="0" borderId="9" xfId="0" applyNumberFormat="1" applyFont="1" applyBorder="1" applyAlignment="1">
      <alignment horizontal="left"/>
    </xf>
    <xf numFmtId="37" fontId="7" fillId="0" borderId="9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/>
    </xf>
    <xf numFmtId="165" fontId="7" fillId="0" borderId="9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37" fontId="7" fillId="0" borderId="0" xfId="0" applyNumberFormat="1" applyFont="1" applyBorder="1" applyAlignment="1">
      <alignment/>
    </xf>
    <xf numFmtId="165" fontId="7" fillId="0" borderId="0" xfId="15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195" fontId="7" fillId="0" borderId="7" xfId="0" applyNumberFormat="1" applyFont="1" applyBorder="1" applyAlignment="1">
      <alignment/>
    </xf>
    <xf numFmtId="165" fontId="7" fillId="0" borderId="7" xfId="15" applyNumberFormat="1" applyFont="1" applyBorder="1" applyAlignment="1">
      <alignment horizontal="right"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9" xfId="15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165" fontId="9" fillId="0" borderId="0" xfId="15" applyNumberFormat="1" applyFont="1" applyBorder="1" applyAlignment="1" quotePrefix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165" fontId="7" fillId="0" borderId="6" xfId="15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5" fontId="7" fillId="0" borderId="6" xfId="15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165" fontId="7" fillId="0" borderId="7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4" fontId="9" fillId="0" borderId="0" xfId="0" applyNumberFormat="1" applyFont="1" applyAlignment="1" quotePrefix="1">
      <alignment horizontal="center"/>
    </xf>
    <xf numFmtId="37" fontId="7" fillId="0" borderId="0" xfId="0" applyNumberFormat="1" applyFont="1" applyAlignment="1" quotePrefix="1">
      <alignment horizontal="right"/>
    </xf>
    <xf numFmtId="39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30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NumberFormat="1" applyFont="1" applyAlignment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omma_Tasek Qtr Report" xfId="26"/>
    <cellStyle name="Currency" xfId="27"/>
    <cellStyle name="Currency [0]" xfId="28"/>
    <cellStyle name="Currency1" xfId="29"/>
    <cellStyle name="Date" xfId="30"/>
    <cellStyle name="Dollar (zero dec)" xfId="31"/>
    <cellStyle name="Fixed" xfId="32"/>
    <cellStyle name="Followed Hyperlink" xfId="33"/>
    <cellStyle name="HEADING1" xfId="34"/>
    <cellStyle name="HEADING2" xfId="35"/>
    <cellStyle name="Hyperlink" xfId="36"/>
    <cellStyle name="Normal_celcom" xfId="37"/>
    <cellStyle name="Normal_klseqtrlycelcom0902" xfId="38"/>
    <cellStyle name="Normal_klseqtrlytri0902" xfId="39"/>
    <cellStyle name="Normal_SHEET" xfId="40"/>
    <cellStyle name="Normal_Tasek Qtr Repor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L5" sqref="L5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8.28125" style="0" customWidth="1"/>
    <col min="5" max="5" width="11.57421875" style="0" customWidth="1"/>
    <col min="6" max="6" width="15.7109375" style="0" customWidth="1"/>
    <col min="7" max="7" width="0.855468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0.85546875" style="0" customWidth="1"/>
    <col min="12" max="12" width="15.7109375" style="0" customWidth="1"/>
    <col min="13" max="13" width="3.00390625" style="0" customWidth="1"/>
    <col min="15" max="16" width="9.140625" style="0" hidden="1" customWidth="1"/>
    <col min="18" max="19" width="0" style="0" hidden="1" customWidth="1"/>
  </cols>
  <sheetData>
    <row r="1" ht="15" customHeight="1">
      <c r="L1" s="1"/>
    </row>
    <row r="2" spans="2:13" ht="15.75">
      <c r="B2" s="223" t="s">
        <v>214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58"/>
    </row>
    <row r="3" spans="2:13" ht="15.75">
      <c r="B3" s="223" t="s">
        <v>215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58"/>
    </row>
    <row r="4" spans="2:13" s="3" customFormat="1" ht="10.5">
      <c r="B4" s="224" t="s">
        <v>44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"/>
    </row>
    <row r="5" spans="2:13" s="3" customFormat="1" ht="10.5">
      <c r="B5" s="6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s="3" customFormat="1" ht="10.5">
      <c r="B6" s="6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s="3" customFormat="1" ht="10.5">
      <c r="B7" s="6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10.5">
      <c r="B8" s="6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s="3" customFormat="1" ht="10.5">
      <c r="B9" s="6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s="3" customFormat="1" ht="15" customHeight="1">
      <c r="B10" s="222" t="s">
        <v>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4"/>
    </row>
    <row r="11" spans="1:13" s="3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2" s="9" customFormat="1" ht="15" customHeight="1">
      <c r="B12" s="6" t="s">
        <v>196</v>
      </c>
      <c r="C12" s="6"/>
      <c r="D12" s="6"/>
      <c r="E12" s="6"/>
      <c r="F12" s="7"/>
      <c r="G12" s="7"/>
      <c r="H12" s="8"/>
      <c r="I12" s="8"/>
      <c r="J12" s="4"/>
      <c r="K12" s="4"/>
      <c r="L12" s="8"/>
    </row>
    <row r="13" spans="1:12" s="9" customFormat="1" ht="15" customHeight="1">
      <c r="A13" s="6"/>
      <c r="B13" s="6" t="s">
        <v>118</v>
      </c>
      <c r="C13" s="6"/>
      <c r="D13" s="6"/>
      <c r="E13" s="6"/>
      <c r="F13" s="7"/>
      <c r="G13" s="7"/>
      <c r="H13" s="8"/>
      <c r="I13" s="8"/>
      <c r="J13" s="4"/>
      <c r="K13" s="4"/>
      <c r="L13" s="8"/>
    </row>
    <row r="14" spans="1:12" s="9" customFormat="1" ht="15" customHeight="1">
      <c r="A14" s="6"/>
      <c r="B14" s="6"/>
      <c r="C14" s="6"/>
      <c r="D14" s="6"/>
      <c r="E14" s="6"/>
      <c r="F14" s="7"/>
      <c r="G14" s="7"/>
      <c r="H14" s="8"/>
      <c r="I14" s="8"/>
      <c r="J14" s="4"/>
      <c r="K14" s="4"/>
      <c r="L14" s="8"/>
    </row>
    <row r="15" spans="2:12" s="9" customFormat="1" ht="15" customHeight="1">
      <c r="B15" s="12" t="s">
        <v>123</v>
      </c>
      <c r="C15" s="6"/>
      <c r="D15" s="6"/>
      <c r="E15" s="6"/>
      <c r="F15" s="59"/>
      <c r="G15" s="59"/>
      <c r="H15" s="59"/>
      <c r="I15" s="8"/>
      <c r="J15" s="7"/>
      <c r="K15" s="59"/>
      <c r="L15" s="59"/>
    </row>
    <row r="16" spans="1:12" s="16" customFormat="1" ht="15" customHeight="1">
      <c r="A16" s="13"/>
      <c r="B16" s="13"/>
      <c r="C16" s="13"/>
      <c r="D16" s="13"/>
      <c r="E16" s="13"/>
      <c r="F16" s="221" t="s">
        <v>1</v>
      </c>
      <c r="G16" s="221"/>
      <c r="H16" s="221"/>
      <c r="I16" s="15"/>
      <c r="J16" s="221" t="s">
        <v>2</v>
      </c>
      <c r="K16" s="221"/>
      <c r="L16" s="221"/>
    </row>
    <row r="17" spans="1:12" s="16" customFormat="1" ht="15" customHeight="1">
      <c r="A17" s="13"/>
      <c r="B17" s="13"/>
      <c r="C17" s="13"/>
      <c r="D17" s="13"/>
      <c r="E17" s="13"/>
      <c r="F17" s="14" t="s">
        <v>3</v>
      </c>
      <c r="G17" s="14"/>
      <c r="H17" s="17" t="s">
        <v>4</v>
      </c>
      <c r="I17" s="17"/>
      <c r="J17" s="14" t="s">
        <v>3</v>
      </c>
      <c r="K17" s="14"/>
      <c r="L17" s="17" t="s">
        <v>4</v>
      </c>
    </row>
    <row r="18" spans="1:12" s="16" customFormat="1" ht="15" customHeight="1">
      <c r="A18" s="13"/>
      <c r="B18" s="13"/>
      <c r="C18" s="13"/>
      <c r="D18" s="13"/>
      <c r="E18" s="13"/>
      <c r="F18" s="14" t="s">
        <v>5</v>
      </c>
      <c r="G18" s="14"/>
      <c r="H18" s="17" t="s">
        <v>6</v>
      </c>
      <c r="I18" s="17"/>
      <c r="J18" s="14" t="s">
        <v>5</v>
      </c>
      <c r="K18" s="14"/>
      <c r="L18" s="17" t="s">
        <v>6</v>
      </c>
    </row>
    <row r="19" spans="1:12" s="16" customFormat="1" ht="15" customHeight="1">
      <c r="A19" s="13"/>
      <c r="B19" s="13"/>
      <c r="C19" s="13"/>
      <c r="D19" s="13"/>
      <c r="E19" s="13"/>
      <c r="F19" s="14" t="s">
        <v>7</v>
      </c>
      <c r="G19" s="14"/>
      <c r="H19" s="17" t="s">
        <v>7</v>
      </c>
      <c r="I19" s="17"/>
      <c r="J19" s="14" t="s">
        <v>8</v>
      </c>
      <c r="K19" s="14"/>
      <c r="L19" s="17" t="s">
        <v>9</v>
      </c>
    </row>
    <row r="20" spans="1:12" s="16" customFormat="1" ht="15" customHeight="1">
      <c r="A20" s="13"/>
      <c r="B20" s="13"/>
      <c r="C20" s="13"/>
      <c r="D20" s="13"/>
      <c r="E20" s="13"/>
      <c r="F20" s="136" t="s">
        <v>197</v>
      </c>
      <c r="G20" s="14"/>
      <c r="H20" s="137" t="s">
        <v>198</v>
      </c>
      <c r="I20" s="18"/>
      <c r="J20" s="46" t="str">
        <f>+F20</f>
        <v>30/9/2003</v>
      </c>
      <c r="K20" s="14"/>
      <c r="L20" s="47" t="str">
        <f>+H20</f>
        <v>30/9/2002</v>
      </c>
    </row>
    <row r="21" spans="1:12" s="16" customFormat="1" ht="15" customHeight="1">
      <c r="A21" s="13"/>
      <c r="B21" s="13"/>
      <c r="C21" s="13"/>
      <c r="D21" s="13"/>
      <c r="E21" s="13"/>
      <c r="F21" s="14" t="s">
        <v>10</v>
      </c>
      <c r="G21" s="14"/>
      <c r="H21" s="18" t="s">
        <v>10</v>
      </c>
      <c r="I21" s="18"/>
      <c r="J21" s="14" t="s">
        <v>10</v>
      </c>
      <c r="K21" s="14"/>
      <c r="L21" s="18" t="s">
        <v>10</v>
      </c>
    </row>
    <row r="22" spans="1:17" s="3" customFormat="1" ht="15" customHeight="1">
      <c r="A22" s="10"/>
      <c r="B22" s="11"/>
      <c r="C22" s="11"/>
      <c r="D22" s="11"/>
      <c r="E22" s="11"/>
      <c r="F22" s="11"/>
      <c r="G22" s="11"/>
      <c r="H22" s="11"/>
      <c r="I22" s="11"/>
      <c r="J22" s="10"/>
      <c r="K22" s="10"/>
      <c r="L22" s="11"/>
      <c r="M22" s="19"/>
      <c r="N22" s="19"/>
      <c r="O22" s="19"/>
      <c r="P22" s="19"/>
      <c r="Q22" s="19"/>
    </row>
    <row r="23" spans="1:19" s="3" customFormat="1" ht="15" customHeight="1">
      <c r="A23" s="10"/>
      <c r="B23" s="107" t="s">
        <v>41</v>
      </c>
      <c r="C23" s="25"/>
      <c r="D23" s="25"/>
      <c r="E23" s="25"/>
      <c r="F23" s="99">
        <v>12661</v>
      </c>
      <c r="G23" s="91"/>
      <c r="H23" s="91">
        <v>11505</v>
      </c>
      <c r="I23" s="91"/>
      <c r="J23" s="99">
        <v>25144</v>
      </c>
      <c r="K23" s="99"/>
      <c r="L23" s="91">
        <v>21523</v>
      </c>
      <c r="M23" s="19"/>
      <c r="N23" s="93" t="s">
        <v>71</v>
      </c>
      <c r="O23" s="125">
        <f>+P23+F23</f>
        <v>46420</v>
      </c>
      <c r="P23" s="125">
        <v>33759</v>
      </c>
      <c r="Q23" s="19"/>
      <c r="R23" s="124">
        <f>+H23+S23</f>
        <v>45030</v>
      </c>
      <c r="S23" s="91">
        <v>33525</v>
      </c>
    </row>
    <row r="24" spans="1:19" s="3" customFormat="1" ht="15" customHeight="1">
      <c r="A24" s="10"/>
      <c r="B24" s="108"/>
      <c r="C24" s="25"/>
      <c r="D24" s="25"/>
      <c r="E24" s="25"/>
      <c r="F24" s="99"/>
      <c r="G24" s="91"/>
      <c r="H24" s="91"/>
      <c r="I24" s="91"/>
      <c r="J24" s="99"/>
      <c r="K24" s="99"/>
      <c r="L24" s="91"/>
      <c r="M24" s="19"/>
      <c r="N24" s="19"/>
      <c r="O24" s="125"/>
      <c r="P24" s="125"/>
      <c r="Q24" s="19"/>
      <c r="S24" s="91"/>
    </row>
    <row r="25" spans="1:19" s="3" customFormat="1" ht="15" customHeight="1">
      <c r="A25" s="10"/>
      <c r="B25" s="109" t="s">
        <v>111</v>
      </c>
      <c r="C25" s="25"/>
      <c r="D25" s="25"/>
      <c r="E25" s="25"/>
      <c r="F25" s="99">
        <v>256</v>
      </c>
      <c r="G25" s="91"/>
      <c r="H25" s="91">
        <v>66</v>
      </c>
      <c r="I25" s="91"/>
      <c r="J25" s="99">
        <v>15686</v>
      </c>
      <c r="K25" s="99"/>
      <c r="L25" s="91">
        <v>132</v>
      </c>
      <c r="M25" s="19"/>
      <c r="N25" s="19"/>
      <c r="O25" s="125">
        <f aca="true" t="shared" si="0" ref="O25:O32">+P25+F25</f>
        <v>653</v>
      </c>
      <c r="P25" s="125">
        <v>397</v>
      </c>
      <c r="Q25" s="19"/>
      <c r="R25" s="124">
        <f aca="true" t="shared" si="1" ref="R25:R32">+H25+S25</f>
        <v>458</v>
      </c>
      <c r="S25" s="91">
        <v>392</v>
      </c>
    </row>
    <row r="26" spans="1:19" s="3" customFormat="1" ht="15" customHeight="1">
      <c r="A26" s="10"/>
      <c r="B26" s="109" t="s">
        <v>129</v>
      </c>
      <c r="C26" s="25"/>
      <c r="D26" s="25"/>
      <c r="E26" s="25"/>
      <c r="F26" s="99" t="s">
        <v>140</v>
      </c>
      <c r="G26" s="91"/>
      <c r="H26" s="91">
        <v>-1</v>
      </c>
      <c r="I26" s="91"/>
      <c r="J26" s="99" t="s">
        <v>140</v>
      </c>
      <c r="K26" s="99"/>
      <c r="L26" s="91">
        <v>4</v>
      </c>
      <c r="M26" s="19"/>
      <c r="N26" s="19"/>
      <c r="O26" s="125" t="e">
        <f t="shared" si="0"/>
        <v>#VALUE!</v>
      </c>
      <c r="P26" s="125">
        <v>13</v>
      </c>
      <c r="Q26" s="19"/>
      <c r="R26" s="124">
        <f t="shared" si="1"/>
        <v>-1</v>
      </c>
      <c r="S26" s="91">
        <v>0</v>
      </c>
    </row>
    <row r="27" spans="1:19" s="3" customFormat="1" ht="15" customHeight="1">
      <c r="A27" s="10"/>
      <c r="B27" s="109" t="s">
        <v>157</v>
      </c>
      <c r="C27" s="25"/>
      <c r="D27" s="25"/>
      <c r="E27" s="25"/>
      <c r="F27" s="99">
        <v>-30</v>
      </c>
      <c r="G27" s="91"/>
      <c r="H27" s="91" t="s">
        <v>140</v>
      </c>
      <c r="I27" s="91"/>
      <c r="J27" s="99">
        <v>-37</v>
      </c>
      <c r="K27" s="99"/>
      <c r="L27" s="91" t="s">
        <v>140</v>
      </c>
      <c r="M27" s="19"/>
      <c r="N27" s="19"/>
      <c r="O27" s="125"/>
      <c r="P27" s="125"/>
      <c r="Q27" s="19"/>
      <c r="R27" s="124"/>
      <c r="S27" s="91"/>
    </row>
    <row r="28" spans="1:19" s="3" customFormat="1" ht="15" customHeight="1">
      <c r="A28" s="10"/>
      <c r="B28" s="109" t="s">
        <v>112</v>
      </c>
      <c r="C28" s="25"/>
      <c r="D28" s="25"/>
      <c r="E28" s="25"/>
      <c r="F28" s="99">
        <v>-2246</v>
      </c>
      <c r="G28" s="91"/>
      <c r="H28" s="91">
        <v>-2497</v>
      </c>
      <c r="I28" s="91"/>
      <c r="J28" s="99">
        <v>-5187</v>
      </c>
      <c r="K28" s="99"/>
      <c r="L28" s="91">
        <v>-5289</v>
      </c>
      <c r="M28" s="19"/>
      <c r="N28" s="19"/>
      <c r="O28" s="125">
        <f t="shared" si="0"/>
        <v>-10640</v>
      </c>
      <c r="P28" s="125">
        <v>-8394</v>
      </c>
      <c r="Q28" s="19"/>
      <c r="R28" s="124">
        <f t="shared" si="1"/>
        <v>-10401</v>
      </c>
      <c r="S28" s="91">
        <v>-7904</v>
      </c>
    </row>
    <row r="29" spans="1:19" s="3" customFormat="1" ht="15" customHeight="1">
      <c r="A29" s="10"/>
      <c r="B29" s="109" t="s">
        <v>94</v>
      </c>
      <c r="C29" s="25"/>
      <c r="D29" s="25"/>
      <c r="E29" s="25"/>
      <c r="F29" s="99">
        <v>-67</v>
      </c>
      <c r="G29" s="91"/>
      <c r="H29" s="91">
        <v>-67</v>
      </c>
      <c r="I29" s="91"/>
      <c r="J29" s="99">
        <v>-135</v>
      </c>
      <c r="K29" s="99"/>
      <c r="L29" s="91">
        <v>-135</v>
      </c>
      <c r="M29" s="19"/>
      <c r="N29" s="19"/>
      <c r="O29" s="125">
        <f t="shared" si="0"/>
        <v>-269</v>
      </c>
      <c r="P29" s="125">
        <v>-202</v>
      </c>
      <c r="Q29" s="19"/>
      <c r="R29" s="124">
        <f t="shared" si="1"/>
        <v>-270</v>
      </c>
      <c r="S29" s="91">
        <v>-203</v>
      </c>
    </row>
    <row r="30" spans="1:19" s="3" customFormat="1" ht="15" customHeight="1">
      <c r="A30" s="10"/>
      <c r="B30" s="109" t="s">
        <v>92</v>
      </c>
      <c r="C30" s="25"/>
      <c r="D30" s="25"/>
      <c r="E30" s="25"/>
      <c r="F30" s="99">
        <v>-392</v>
      </c>
      <c r="G30" s="91"/>
      <c r="H30" s="91">
        <v>-860</v>
      </c>
      <c r="I30" s="91"/>
      <c r="J30" s="99">
        <v>-1179</v>
      </c>
      <c r="K30" s="99"/>
      <c r="L30" s="91">
        <v>-1723</v>
      </c>
      <c r="M30" s="19"/>
      <c r="N30" s="19"/>
      <c r="O30" s="125">
        <f t="shared" si="0"/>
        <v>-2937</v>
      </c>
      <c r="P30" s="125">
        <v>-2545</v>
      </c>
      <c r="Q30" s="19"/>
      <c r="R30" s="124">
        <f t="shared" si="1"/>
        <v>-3265</v>
      </c>
      <c r="S30" s="91">
        <v>-2405</v>
      </c>
    </row>
    <row r="31" spans="1:19" s="3" customFormat="1" ht="15" customHeight="1">
      <c r="A31" s="10"/>
      <c r="B31" s="109" t="s">
        <v>113</v>
      </c>
      <c r="C31" s="25"/>
      <c r="D31" s="25"/>
      <c r="E31" s="25"/>
      <c r="F31" s="99">
        <v>-591</v>
      </c>
      <c r="G31" s="91"/>
      <c r="H31" s="91">
        <v>-856</v>
      </c>
      <c r="I31" s="91"/>
      <c r="J31" s="99">
        <v>-1155</v>
      </c>
      <c r="K31" s="99"/>
      <c r="L31" s="91">
        <v>-1527</v>
      </c>
      <c r="M31" s="19"/>
      <c r="N31" s="19"/>
      <c r="O31" s="125">
        <f t="shared" si="0"/>
        <v>-2326</v>
      </c>
      <c r="P31" s="125">
        <v>-1735</v>
      </c>
      <c r="Q31" s="19"/>
      <c r="R31" s="124">
        <f t="shared" si="1"/>
        <v>-3058</v>
      </c>
      <c r="S31" s="91">
        <v>-2202</v>
      </c>
    </row>
    <row r="32" spans="1:19" s="3" customFormat="1" ht="15" customHeight="1">
      <c r="A32" s="10"/>
      <c r="B32" s="109" t="s">
        <v>114</v>
      </c>
      <c r="C32" s="25"/>
      <c r="D32" s="25"/>
      <c r="E32" s="25"/>
      <c r="F32" s="99">
        <v>-7785</v>
      </c>
      <c r="G32" s="91"/>
      <c r="H32" s="91">
        <v>-6331</v>
      </c>
      <c r="I32" s="91"/>
      <c r="J32" s="99">
        <v>-14811</v>
      </c>
      <c r="K32" s="99"/>
      <c r="L32" s="91">
        <v>-11781</v>
      </c>
      <c r="M32" s="19"/>
      <c r="N32" s="19"/>
      <c r="O32" s="125">
        <f t="shared" si="0"/>
        <v>-26685</v>
      </c>
      <c r="P32" s="125">
        <v>-18900</v>
      </c>
      <c r="Q32" s="19"/>
      <c r="R32" s="124">
        <f t="shared" si="1"/>
        <v>-24454</v>
      </c>
      <c r="S32" s="91">
        <v>-18123</v>
      </c>
    </row>
    <row r="33" spans="1:19" s="3" customFormat="1" ht="15" customHeight="1">
      <c r="A33" s="10"/>
      <c r="B33" s="62"/>
      <c r="C33" s="25"/>
      <c r="D33" s="25"/>
      <c r="E33" s="25"/>
      <c r="F33" s="101"/>
      <c r="G33" s="91"/>
      <c r="H33" s="100"/>
      <c r="I33" s="91"/>
      <c r="J33" s="101"/>
      <c r="K33" s="99"/>
      <c r="L33" s="100"/>
      <c r="M33" s="19"/>
      <c r="N33" s="19"/>
      <c r="O33" s="126"/>
      <c r="P33" s="126"/>
      <c r="Q33" s="19"/>
      <c r="S33" s="100"/>
    </row>
    <row r="34" spans="1:19" s="3" customFormat="1" ht="15" customHeight="1">
      <c r="A34" s="10"/>
      <c r="B34" s="92" t="s">
        <v>115</v>
      </c>
      <c r="C34" s="25"/>
      <c r="D34" s="25"/>
      <c r="E34" s="25"/>
      <c r="F34" s="99">
        <f>SUM(F23:F33)</f>
        <v>1806</v>
      </c>
      <c r="G34" s="90"/>
      <c r="H34" s="91">
        <f>SUM(H23:H33)</f>
        <v>959</v>
      </c>
      <c r="I34" s="90"/>
      <c r="J34" s="99">
        <f>SUM(J23:J33)</f>
        <v>18326</v>
      </c>
      <c r="K34" s="61"/>
      <c r="L34" s="91">
        <f>SUM(L23:L33)</f>
        <v>1204</v>
      </c>
      <c r="M34" s="19"/>
      <c r="N34" s="19"/>
      <c r="O34" s="125" t="e">
        <f>SUM(O23:O33)</f>
        <v>#VALUE!</v>
      </c>
      <c r="P34" s="125">
        <f>SUM(P23:P33)</f>
        <v>2393</v>
      </c>
      <c r="Q34" s="19"/>
      <c r="R34" s="91">
        <f>SUM(R23:R33)</f>
        <v>4039</v>
      </c>
      <c r="S34" s="91">
        <f>SUM(S23:S33)</f>
        <v>3080</v>
      </c>
    </row>
    <row r="35" spans="1:19" s="3" customFormat="1" ht="15" customHeight="1">
      <c r="A35" s="10"/>
      <c r="B35" s="62" t="s">
        <v>93</v>
      </c>
      <c r="C35" s="25"/>
      <c r="D35" s="25"/>
      <c r="E35" s="25"/>
      <c r="F35" s="99">
        <v>-550</v>
      </c>
      <c r="G35" s="91"/>
      <c r="H35" s="91">
        <v>-179</v>
      </c>
      <c r="I35" s="91"/>
      <c r="J35" s="99">
        <v>-780</v>
      </c>
      <c r="K35" s="99"/>
      <c r="L35" s="91">
        <v>-337</v>
      </c>
      <c r="M35" s="93"/>
      <c r="N35" s="19"/>
      <c r="O35" s="125">
        <f>+P35+F35</f>
        <v>-1055</v>
      </c>
      <c r="P35" s="125">
        <v>-505</v>
      </c>
      <c r="Q35" s="19"/>
      <c r="R35" s="124">
        <f>+H35+S35</f>
        <v>-894</v>
      </c>
      <c r="S35" s="91">
        <v>-715</v>
      </c>
    </row>
    <row r="36" spans="1:19" s="3" customFormat="1" ht="15" customHeight="1">
      <c r="A36" s="10"/>
      <c r="B36" s="62" t="s">
        <v>116</v>
      </c>
      <c r="C36" s="25"/>
      <c r="D36" s="25"/>
      <c r="E36" s="25"/>
      <c r="F36" s="99">
        <v>496</v>
      </c>
      <c r="G36" s="91"/>
      <c r="H36" s="91">
        <v>16</v>
      </c>
      <c r="I36" s="91"/>
      <c r="J36" s="99">
        <v>649</v>
      </c>
      <c r="K36" s="99"/>
      <c r="L36" s="91">
        <v>30</v>
      </c>
      <c r="M36" s="93"/>
      <c r="N36" s="19"/>
      <c r="O36" s="125">
        <f>+P36+F36</f>
        <v>533</v>
      </c>
      <c r="P36" s="125">
        <v>37</v>
      </c>
      <c r="Q36" s="19"/>
      <c r="R36" s="124">
        <f>+H36+S36</f>
        <v>73</v>
      </c>
      <c r="S36" s="91">
        <v>57</v>
      </c>
    </row>
    <row r="37" spans="1:19" s="3" customFormat="1" ht="15" customHeight="1">
      <c r="A37" s="10"/>
      <c r="B37" s="20" t="s">
        <v>150</v>
      </c>
      <c r="C37" s="25"/>
      <c r="D37" s="25"/>
      <c r="E37" s="25"/>
      <c r="F37" s="99" t="s">
        <v>140</v>
      </c>
      <c r="G37" s="91"/>
      <c r="H37" s="91" t="s">
        <v>140</v>
      </c>
      <c r="I37" s="91"/>
      <c r="J37" s="99" t="s">
        <v>140</v>
      </c>
      <c r="K37" s="99"/>
      <c r="L37" s="91" t="s">
        <v>140</v>
      </c>
      <c r="M37" s="93"/>
      <c r="N37" s="19"/>
      <c r="O37" s="125" t="e">
        <f>+P37+F37</f>
        <v>#VALUE!</v>
      </c>
      <c r="P37" s="125">
        <v>0</v>
      </c>
      <c r="Q37" s="19"/>
      <c r="R37" s="124"/>
      <c r="S37" s="91"/>
    </row>
    <row r="38" spans="1:19" s="3" customFormat="1" ht="15" customHeight="1">
      <c r="A38" s="10"/>
      <c r="B38" s="25"/>
      <c r="C38" s="25"/>
      <c r="D38" s="25"/>
      <c r="E38" s="25"/>
      <c r="F38" s="101"/>
      <c r="G38" s="91"/>
      <c r="H38" s="100"/>
      <c r="I38" s="91"/>
      <c r="J38" s="101"/>
      <c r="K38" s="99"/>
      <c r="L38" s="100"/>
      <c r="M38" s="93"/>
      <c r="N38" s="19"/>
      <c r="O38" s="126"/>
      <c r="P38" s="126"/>
      <c r="Q38" s="19"/>
      <c r="S38" s="100"/>
    </row>
    <row r="39" spans="1:19" s="9" customFormat="1" ht="15" customHeight="1">
      <c r="A39" s="8"/>
      <c r="B39" s="33" t="s">
        <v>130</v>
      </c>
      <c r="D39" s="20"/>
      <c r="E39" s="20"/>
      <c r="F39" s="94">
        <f>SUM(F34:F38)</f>
        <v>1752</v>
      </c>
      <c r="G39" s="94"/>
      <c r="H39" s="97">
        <f>SUM(H34:H38)</f>
        <v>796</v>
      </c>
      <c r="I39" s="95"/>
      <c r="J39" s="94">
        <f>SUM(J34:J38)</f>
        <v>18195</v>
      </c>
      <c r="K39" s="94"/>
      <c r="L39" s="97">
        <f>SUM(L34:L38)</f>
        <v>897</v>
      </c>
      <c r="M39" s="96"/>
      <c r="N39" s="6"/>
      <c r="O39" s="127" t="e">
        <f>SUM(O34:O38)</f>
        <v>#VALUE!</v>
      </c>
      <c r="P39" s="127">
        <f>SUM(P34:P38)</f>
        <v>1925</v>
      </c>
      <c r="Q39" s="6"/>
      <c r="R39" s="97">
        <f>SUM(R34:R38)</f>
        <v>3218</v>
      </c>
      <c r="S39" s="97">
        <f>SUM(S34:S38)</f>
        <v>2422</v>
      </c>
    </row>
    <row r="40" spans="1:19" s="3" customFormat="1" ht="15" customHeight="1">
      <c r="A40" s="24"/>
      <c r="B40" s="20" t="s">
        <v>117</v>
      </c>
      <c r="C40" s="25"/>
      <c r="D40" s="25"/>
      <c r="E40" s="25"/>
      <c r="F40" s="99">
        <v>-348</v>
      </c>
      <c r="G40" s="91"/>
      <c r="H40" s="91">
        <v>-390</v>
      </c>
      <c r="I40" s="91"/>
      <c r="J40" s="99">
        <v>-947</v>
      </c>
      <c r="K40" s="99"/>
      <c r="L40" s="91">
        <v>-739</v>
      </c>
      <c r="M40" s="93"/>
      <c r="N40" s="19"/>
      <c r="O40" s="125">
        <f>+P40+F40</f>
        <v>-1566</v>
      </c>
      <c r="P40" s="125">
        <v>-1218</v>
      </c>
      <c r="Q40" s="19"/>
      <c r="R40" s="124">
        <f>+H40+S40</f>
        <v>-1468</v>
      </c>
      <c r="S40" s="91">
        <v>-1078</v>
      </c>
    </row>
    <row r="41" spans="1:19" s="3" customFormat="1" ht="15" customHeight="1">
      <c r="A41" s="24"/>
      <c r="B41" s="20"/>
      <c r="C41" s="25"/>
      <c r="D41" s="25"/>
      <c r="E41" s="25"/>
      <c r="F41" s="105"/>
      <c r="G41" s="90"/>
      <c r="H41" s="104"/>
      <c r="I41" s="102"/>
      <c r="J41" s="105"/>
      <c r="K41" s="103"/>
      <c r="L41" s="104"/>
      <c r="M41" s="93"/>
      <c r="N41" s="19"/>
      <c r="O41" s="128"/>
      <c r="P41" s="128"/>
      <c r="Q41" s="19"/>
      <c r="S41" s="104"/>
    </row>
    <row r="42" spans="1:19" s="3" customFormat="1" ht="15" customHeight="1">
      <c r="A42" s="24"/>
      <c r="B42" s="33" t="s">
        <v>131</v>
      </c>
      <c r="C42" s="25"/>
      <c r="D42" s="25"/>
      <c r="E42" s="25"/>
      <c r="F42" s="91">
        <f>SUM(F39:F41)</f>
        <v>1404</v>
      </c>
      <c r="G42" s="90"/>
      <c r="H42" s="91">
        <f>SUM(H39:H41)</f>
        <v>406</v>
      </c>
      <c r="I42" s="90"/>
      <c r="J42" s="91">
        <f>SUM(J39:J41)</f>
        <v>17248</v>
      </c>
      <c r="K42" s="61"/>
      <c r="L42" s="91">
        <f>SUM(L39:L41)</f>
        <v>158</v>
      </c>
      <c r="M42" s="93"/>
      <c r="N42" s="19"/>
      <c r="O42" s="125" t="e">
        <f>SUM(O39:O41)</f>
        <v>#VALUE!</v>
      </c>
      <c r="P42" s="125">
        <f>SUM(P39:P41)</f>
        <v>707</v>
      </c>
      <c r="Q42" s="19"/>
      <c r="R42" s="91">
        <f>SUM(R39:R41)</f>
        <v>1750</v>
      </c>
      <c r="S42" s="91">
        <f>SUM(S39:S41)</f>
        <v>1344</v>
      </c>
    </row>
    <row r="43" spans="1:19" s="9" customFormat="1" ht="15" customHeight="1">
      <c r="A43" s="8"/>
      <c r="B43" s="21" t="s">
        <v>58</v>
      </c>
      <c r="C43" s="27"/>
      <c r="E43" s="21"/>
      <c r="F43" s="99">
        <v>-310</v>
      </c>
      <c r="G43" s="91"/>
      <c r="H43" s="91">
        <v>-169</v>
      </c>
      <c r="I43" s="91"/>
      <c r="J43" s="99">
        <v>-516</v>
      </c>
      <c r="K43" s="99"/>
      <c r="L43" s="91">
        <v>-92</v>
      </c>
      <c r="M43" s="96"/>
      <c r="N43" s="6"/>
      <c r="O43" s="125">
        <f>+P43+F43</f>
        <v>-596</v>
      </c>
      <c r="P43" s="125">
        <v>-286</v>
      </c>
      <c r="Q43" s="6"/>
      <c r="R43" s="124">
        <f>+H43+S43</f>
        <v>-897</v>
      </c>
      <c r="S43" s="91">
        <v>-728</v>
      </c>
    </row>
    <row r="44" spans="1:19" s="9" customFormat="1" ht="15" customHeight="1">
      <c r="A44" s="8"/>
      <c r="B44" s="20"/>
      <c r="C44" s="20"/>
      <c r="D44" s="20"/>
      <c r="E44" s="20"/>
      <c r="F44" s="94"/>
      <c r="G44" s="94"/>
      <c r="H44" s="97"/>
      <c r="I44" s="96"/>
      <c r="J44" s="94"/>
      <c r="K44" s="96"/>
      <c r="L44" s="97"/>
      <c r="M44" s="96"/>
      <c r="N44" s="6"/>
      <c r="O44" s="127"/>
      <c r="P44" s="127"/>
      <c r="Q44" s="6"/>
      <c r="S44" s="97"/>
    </row>
    <row r="45" spans="1:19" s="9" customFormat="1" ht="15" customHeight="1" thickBot="1">
      <c r="A45" s="8"/>
      <c r="B45" s="33" t="s">
        <v>218</v>
      </c>
      <c r="D45" s="20"/>
      <c r="E45" s="20"/>
      <c r="F45" s="98">
        <f>SUM(F42:F44)</f>
        <v>1094</v>
      </c>
      <c r="G45" s="94"/>
      <c r="H45" s="110">
        <f>SUM(H42:H44)</f>
        <v>237</v>
      </c>
      <c r="I45" s="96"/>
      <c r="J45" s="98">
        <f>SUM(J42:J44)</f>
        <v>16732</v>
      </c>
      <c r="K45" s="96"/>
      <c r="L45" s="110">
        <f>SUM(L42:L44)</f>
        <v>66</v>
      </c>
      <c r="M45" s="96"/>
      <c r="N45" s="6"/>
      <c r="O45" s="129" t="e">
        <f>SUM(O42:O44)</f>
        <v>#VALUE!</v>
      </c>
      <c r="P45" s="129">
        <f>SUM(P42:P44)</f>
        <v>421</v>
      </c>
      <c r="Q45" s="6"/>
      <c r="R45" s="110">
        <f>SUM(R42:R44)</f>
        <v>853</v>
      </c>
      <c r="S45" s="110">
        <f>SUM(S42:S44)</f>
        <v>616</v>
      </c>
    </row>
    <row r="46" spans="1:17" s="9" customFormat="1" ht="15" customHeight="1" thickTop="1">
      <c r="A46" s="8"/>
      <c r="B46" s="20"/>
      <c r="C46" s="20" t="s">
        <v>71</v>
      </c>
      <c r="D46" s="20"/>
      <c r="E46" s="20"/>
      <c r="F46" s="94"/>
      <c r="G46" s="94"/>
      <c r="H46" s="97"/>
      <c r="I46" s="96"/>
      <c r="J46" s="94"/>
      <c r="K46" s="96"/>
      <c r="L46" s="97"/>
      <c r="M46" s="96"/>
      <c r="N46" s="6"/>
      <c r="O46" s="6"/>
      <c r="P46" s="6"/>
      <c r="Q46" s="6"/>
    </row>
    <row r="47" spans="1:13" s="6" customFormat="1" ht="15" customHeight="1">
      <c r="A47" s="8"/>
      <c r="B47" s="20" t="s">
        <v>219</v>
      </c>
      <c r="C47" s="20"/>
      <c r="D47" s="20"/>
      <c r="E47" s="20"/>
      <c r="F47" s="94"/>
      <c r="G47" s="94"/>
      <c r="H47" s="97"/>
      <c r="I47" s="96"/>
      <c r="J47" s="94"/>
      <c r="K47" s="96"/>
      <c r="L47" s="97"/>
      <c r="M47" s="96"/>
    </row>
    <row r="48" spans="1:12" s="6" customFormat="1" ht="15" customHeight="1" thickBot="1">
      <c r="A48" s="24"/>
      <c r="B48" s="6" t="s">
        <v>124</v>
      </c>
      <c r="C48" s="25"/>
      <c r="D48" s="25"/>
      <c r="E48" s="25"/>
      <c r="F48" s="135">
        <f>ROUND(+F45/18675*100,2)</f>
        <v>5.86</v>
      </c>
      <c r="G48" s="51"/>
      <c r="H48" s="135">
        <f>ROUND(+H45/18675*100,2)</f>
        <v>1.27</v>
      </c>
      <c r="I48" s="51"/>
      <c r="J48" s="135">
        <f>ROUND(+J45/18675*100,2)</f>
        <v>89.6</v>
      </c>
      <c r="K48" s="106"/>
      <c r="L48" s="135">
        <f>ROUND(+L45/18675*100,2)</f>
        <v>0.35</v>
      </c>
    </row>
    <row r="49" spans="1:12" s="6" customFormat="1" ht="15" customHeight="1" thickTop="1">
      <c r="A49" s="8"/>
      <c r="B49" s="8" t="s">
        <v>71</v>
      </c>
      <c r="D49" s="20"/>
      <c r="E49" s="20"/>
      <c r="F49" s="22"/>
      <c r="G49" s="22"/>
      <c r="H49" s="23"/>
      <c r="I49" s="23"/>
      <c r="J49" s="22"/>
      <c r="K49" s="22"/>
      <c r="L49" s="23"/>
    </row>
    <row r="50" spans="1:12" s="6" customFormat="1" ht="15" customHeight="1" thickBot="1">
      <c r="A50" s="8"/>
      <c r="B50" s="20" t="s">
        <v>56</v>
      </c>
      <c r="D50" s="20"/>
      <c r="E50" s="20"/>
      <c r="F50" s="139" t="s">
        <v>55</v>
      </c>
      <c r="G50" s="140"/>
      <c r="H50" s="139" t="s">
        <v>55</v>
      </c>
      <c r="I50" s="23"/>
      <c r="J50" s="139" t="s">
        <v>55</v>
      </c>
      <c r="K50" s="140"/>
      <c r="L50" s="139" t="s">
        <v>55</v>
      </c>
    </row>
    <row r="51" ht="13.5" thickTop="1"/>
    <row r="52" ht="15">
      <c r="B52" s="6" t="s">
        <v>122</v>
      </c>
    </row>
    <row r="53" ht="15">
      <c r="B53" s="85" t="s">
        <v>152</v>
      </c>
    </row>
  </sheetData>
  <mergeCells count="6">
    <mergeCell ref="F16:H16"/>
    <mergeCell ref="J16:L16"/>
    <mergeCell ref="B10:L10"/>
    <mergeCell ref="B2:L2"/>
    <mergeCell ref="B4:L4"/>
    <mergeCell ref="B3:L3"/>
  </mergeCells>
  <printOptions/>
  <pageMargins left="0.5" right="0.4" top="0.71" bottom="0.53" header="0.31496062992126" footer="0.24"/>
  <pageSetup fitToHeight="1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selection activeCell="A1" sqref="A1:I63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3.57421875" style="0" customWidth="1"/>
    <col min="5" max="5" width="18.00390625" style="0" customWidth="1"/>
    <col min="6" max="6" width="13.421875" style="0" customWidth="1"/>
    <col min="7" max="7" width="15.7109375" style="0" customWidth="1"/>
    <col min="8" max="8" width="0.85546875" style="0" customWidth="1"/>
    <col min="9" max="9" width="15.7109375" style="0" customWidth="1"/>
    <col min="10" max="10" width="3.00390625" style="0" customWidth="1"/>
    <col min="13" max="13" width="10.8515625" style="0" customWidth="1"/>
    <col min="16" max="16" width="12.00390625" style="0" customWidth="1"/>
    <col min="17" max="17" width="10.140625" style="0" bestFit="1" customWidth="1"/>
  </cols>
  <sheetData>
    <row r="1" ht="15" customHeight="1">
      <c r="I1" s="1"/>
    </row>
    <row r="2" spans="2:10" ht="15.75">
      <c r="B2" s="60" t="s">
        <v>214</v>
      </c>
      <c r="C2" s="58"/>
      <c r="D2" s="58"/>
      <c r="E2" s="58"/>
      <c r="F2" s="58"/>
      <c r="G2" s="58"/>
      <c r="H2" s="58"/>
      <c r="I2" s="58"/>
      <c r="J2" s="58"/>
    </row>
    <row r="3" spans="2:10" ht="15.75">
      <c r="B3" s="60" t="s">
        <v>215</v>
      </c>
      <c r="C3" s="58"/>
      <c r="D3" s="58"/>
      <c r="E3" s="58"/>
      <c r="F3" s="58"/>
      <c r="G3" s="58"/>
      <c r="H3" s="58"/>
      <c r="I3" s="58"/>
      <c r="J3" s="58"/>
    </row>
    <row r="4" spans="2:18" s="3" customFormat="1" ht="12.75">
      <c r="B4" s="63" t="s">
        <v>44</v>
      </c>
      <c r="C4" s="2"/>
      <c r="D4" s="2"/>
      <c r="E4" s="2"/>
      <c r="F4" s="2"/>
      <c r="G4" s="2"/>
      <c r="H4" s="2"/>
      <c r="I4" s="2"/>
      <c r="J4" s="2"/>
      <c r="L4"/>
      <c r="M4"/>
      <c r="N4"/>
      <c r="O4"/>
      <c r="P4"/>
      <c r="Q4"/>
      <c r="R4"/>
    </row>
    <row r="5" spans="2:18" s="3" customFormat="1" ht="15" customHeight="1">
      <c r="B5" s="33" t="s">
        <v>0</v>
      </c>
      <c r="C5" s="4"/>
      <c r="D5" s="4"/>
      <c r="E5" s="4"/>
      <c r="F5" s="4"/>
      <c r="G5" s="4"/>
      <c r="H5" s="4"/>
      <c r="I5" s="4"/>
      <c r="J5" s="4"/>
      <c r="L5"/>
      <c r="M5"/>
      <c r="N5"/>
      <c r="O5"/>
      <c r="P5"/>
      <c r="Q5"/>
      <c r="R5"/>
    </row>
    <row r="6" spans="1:18" s="3" customFormat="1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L6"/>
      <c r="M6"/>
      <c r="N6"/>
      <c r="O6"/>
      <c r="P6"/>
      <c r="Q6"/>
      <c r="R6"/>
    </row>
    <row r="7" spans="2:18" s="32" customFormat="1" ht="15" customHeight="1">
      <c r="B7" s="33" t="s">
        <v>121</v>
      </c>
      <c r="C7" s="20"/>
      <c r="D7" s="20"/>
      <c r="E7" s="20"/>
      <c r="F7" s="22"/>
      <c r="G7" s="225"/>
      <c r="H7" s="226"/>
      <c r="I7" s="226"/>
      <c r="J7" s="31"/>
      <c r="K7" s="31"/>
      <c r="L7"/>
      <c r="M7"/>
      <c r="N7"/>
      <c r="O7"/>
      <c r="P7"/>
      <c r="Q7"/>
      <c r="R7"/>
    </row>
    <row r="8" spans="1:18" s="16" customFormat="1" ht="15" customHeight="1">
      <c r="A8" s="28"/>
      <c r="B8" s="28"/>
      <c r="C8" s="28"/>
      <c r="D8" s="28"/>
      <c r="E8" s="28"/>
      <c r="F8" s="13"/>
      <c r="G8" s="34" t="s">
        <v>11</v>
      </c>
      <c r="H8" s="34"/>
      <c r="I8" s="35" t="s">
        <v>11</v>
      </c>
      <c r="J8" s="13"/>
      <c r="K8" s="13"/>
      <c r="L8"/>
      <c r="M8"/>
      <c r="N8"/>
      <c r="O8"/>
      <c r="P8"/>
      <c r="Q8"/>
      <c r="R8"/>
    </row>
    <row r="9" spans="1:18" s="16" customFormat="1" ht="15" customHeight="1">
      <c r="A9" s="28"/>
      <c r="B9" s="28"/>
      <c r="C9" s="28"/>
      <c r="D9" s="28"/>
      <c r="E9" s="28"/>
      <c r="F9" s="13"/>
      <c r="G9" s="34" t="s">
        <v>12</v>
      </c>
      <c r="H9" s="34"/>
      <c r="I9" s="35" t="s">
        <v>13</v>
      </c>
      <c r="J9" s="13"/>
      <c r="K9" s="13"/>
      <c r="L9"/>
      <c r="M9"/>
      <c r="N9"/>
      <c r="O9"/>
      <c r="P9"/>
      <c r="Q9"/>
      <c r="R9"/>
    </row>
    <row r="10" spans="1:18" s="16" customFormat="1" ht="15" customHeight="1">
      <c r="A10" s="28"/>
      <c r="B10" s="28"/>
      <c r="C10" s="28"/>
      <c r="D10" s="28"/>
      <c r="E10" s="28"/>
      <c r="F10" s="13"/>
      <c r="G10" s="34" t="s">
        <v>14</v>
      </c>
      <c r="H10" s="34"/>
      <c r="I10" s="35" t="s">
        <v>15</v>
      </c>
      <c r="J10" s="13"/>
      <c r="K10" s="13"/>
      <c r="L10"/>
      <c r="M10"/>
      <c r="N10"/>
      <c r="O10"/>
      <c r="P10"/>
      <c r="Q10"/>
      <c r="R10"/>
    </row>
    <row r="11" spans="1:18" s="16" customFormat="1" ht="15" customHeight="1">
      <c r="A11" s="28"/>
      <c r="B11" s="28"/>
      <c r="C11" s="28"/>
      <c r="D11" s="28"/>
      <c r="E11" s="28"/>
      <c r="F11" s="13"/>
      <c r="G11" s="34" t="s">
        <v>7</v>
      </c>
      <c r="H11" s="34"/>
      <c r="I11" s="35" t="s">
        <v>16</v>
      </c>
      <c r="J11" s="13"/>
      <c r="K11" s="13"/>
      <c r="L11"/>
      <c r="M11"/>
      <c r="N11"/>
      <c r="O11"/>
      <c r="P11"/>
      <c r="Q11"/>
      <c r="R11"/>
    </row>
    <row r="12" spans="1:18" s="16" customFormat="1" ht="15" customHeight="1">
      <c r="A12" s="28"/>
      <c r="B12" s="28"/>
      <c r="C12" s="28"/>
      <c r="D12" s="28"/>
      <c r="E12" s="28"/>
      <c r="F12" s="13"/>
      <c r="G12" s="46" t="str">
        <f>+'Income Statement'!F20</f>
        <v>30/9/2003</v>
      </c>
      <c r="H12" s="14"/>
      <c r="I12" s="48" t="s">
        <v>151</v>
      </c>
      <c r="J12" s="13"/>
      <c r="K12" s="13"/>
      <c r="L12"/>
      <c r="M12"/>
      <c r="N12"/>
      <c r="O12"/>
      <c r="P12"/>
      <c r="Q12"/>
      <c r="R12"/>
    </row>
    <row r="13" spans="1:18" s="16" customFormat="1" ht="15" customHeight="1">
      <c r="A13" s="28"/>
      <c r="B13" s="28"/>
      <c r="C13" s="28"/>
      <c r="D13" s="28"/>
      <c r="E13" s="28"/>
      <c r="F13" s="13"/>
      <c r="G13" s="14" t="s">
        <v>10</v>
      </c>
      <c r="H13" s="14"/>
      <c r="I13" s="18" t="s">
        <v>10</v>
      </c>
      <c r="J13" s="13"/>
      <c r="K13" s="13"/>
      <c r="L13"/>
      <c r="M13"/>
      <c r="N13"/>
      <c r="O13"/>
      <c r="P13"/>
      <c r="Q13"/>
      <c r="R13"/>
    </row>
    <row r="14" spans="1:18" s="16" customFormat="1" ht="15" customHeight="1">
      <c r="A14" s="28"/>
      <c r="B14" s="28"/>
      <c r="C14" s="28"/>
      <c r="D14" s="28"/>
      <c r="E14" s="28"/>
      <c r="F14" s="13"/>
      <c r="G14" s="14"/>
      <c r="H14" s="14"/>
      <c r="I14" s="18"/>
      <c r="J14" s="13"/>
      <c r="K14" s="13"/>
      <c r="L14"/>
      <c r="M14"/>
      <c r="N14"/>
      <c r="O14"/>
      <c r="P14"/>
      <c r="Q14"/>
      <c r="R14"/>
    </row>
    <row r="15" spans="1:18" s="32" customFormat="1" ht="15" customHeight="1">
      <c r="A15" s="20"/>
      <c r="B15" s="20" t="s">
        <v>43</v>
      </c>
      <c r="C15" s="6"/>
      <c r="D15" s="20"/>
      <c r="E15" s="20"/>
      <c r="F15" s="6"/>
      <c r="G15" s="22">
        <v>15003</v>
      </c>
      <c r="H15" s="22"/>
      <c r="I15" s="26">
        <v>24356</v>
      </c>
      <c r="J15" s="31"/>
      <c r="K15" s="31"/>
      <c r="L15"/>
      <c r="M15"/>
      <c r="N15"/>
      <c r="O15"/>
      <c r="P15"/>
      <c r="Q15"/>
      <c r="R15"/>
    </row>
    <row r="16" spans="1:18" s="32" customFormat="1" ht="15" customHeight="1">
      <c r="A16" s="20"/>
      <c r="B16" s="20" t="s">
        <v>59</v>
      </c>
      <c r="C16" s="6"/>
      <c r="D16" s="20"/>
      <c r="E16" s="20"/>
      <c r="F16" s="6"/>
      <c r="G16" s="22">
        <v>135</v>
      </c>
      <c r="H16" s="22"/>
      <c r="I16" s="26">
        <v>270</v>
      </c>
      <c r="J16" s="31"/>
      <c r="K16" s="31"/>
      <c r="L16"/>
      <c r="M16"/>
      <c r="N16"/>
      <c r="O16"/>
      <c r="P16"/>
      <c r="Q16"/>
      <c r="R16"/>
    </row>
    <row r="17" spans="1:18" s="32" customFormat="1" ht="15" customHeight="1">
      <c r="A17" s="20"/>
      <c r="B17" s="20"/>
      <c r="C17" s="20"/>
      <c r="D17" s="20"/>
      <c r="E17" s="20"/>
      <c r="F17" s="6"/>
      <c r="G17" s="22"/>
      <c r="H17" s="22"/>
      <c r="I17" s="26"/>
      <c r="J17" s="31"/>
      <c r="K17" s="31"/>
      <c r="L17"/>
      <c r="M17"/>
      <c r="N17"/>
      <c r="O17"/>
      <c r="P17"/>
      <c r="Q17"/>
      <c r="R17"/>
    </row>
    <row r="18" spans="1:18" s="32" customFormat="1" ht="15" customHeight="1">
      <c r="A18" s="20"/>
      <c r="B18" s="20" t="s">
        <v>19</v>
      </c>
      <c r="C18" s="6"/>
      <c r="D18" s="20"/>
      <c r="E18" s="20"/>
      <c r="F18" s="6"/>
      <c r="G18" s="22"/>
      <c r="H18" s="22"/>
      <c r="I18" s="26"/>
      <c r="J18" s="31"/>
      <c r="K18" s="31"/>
      <c r="L18"/>
      <c r="M18"/>
      <c r="N18"/>
      <c r="O18"/>
      <c r="P18"/>
      <c r="Q18"/>
      <c r="R18"/>
    </row>
    <row r="19" spans="1:18" s="32" customFormat="1" ht="15" customHeight="1">
      <c r="A19" s="20"/>
      <c r="B19" s="20"/>
      <c r="C19" s="6" t="s">
        <v>60</v>
      </c>
      <c r="D19" s="20"/>
      <c r="E19" s="20"/>
      <c r="F19" s="6"/>
      <c r="G19" s="29">
        <v>89</v>
      </c>
      <c r="H19" s="22"/>
      <c r="I19" s="36">
        <v>89</v>
      </c>
      <c r="J19" s="31"/>
      <c r="K19" s="31"/>
      <c r="L19"/>
      <c r="M19"/>
      <c r="N19"/>
      <c r="O19"/>
      <c r="P19"/>
      <c r="Q19"/>
      <c r="R19"/>
    </row>
    <row r="20" spans="1:18" s="32" customFormat="1" ht="15" customHeight="1">
      <c r="A20" s="20"/>
      <c r="B20" s="6"/>
      <c r="C20" s="20" t="s">
        <v>61</v>
      </c>
      <c r="D20" s="20"/>
      <c r="E20" s="20"/>
      <c r="F20" s="6"/>
      <c r="G20" s="37">
        <f>5816+63529</f>
        <v>69345</v>
      </c>
      <c r="H20" s="22"/>
      <c r="I20" s="38">
        <v>10926</v>
      </c>
      <c r="J20" s="31"/>
      <c r="K20" s="31"/>
      <c r="L20"/>
      <c r="M20"/>
      <c r="N20"/>
      <c r="O20"/>
      <c r="P20"/>
      <c r="Q20"/>
      <c r="R20"/>
    </row>
    <row r="21" spans="1:18" s="32" customFormat="1" ht="15" customHeight="1">
      <c r="A21" s="20"/>
      <c r="B21" s="6"/>
      <c r="C21" s="20" t="s">
        <v>62</v>
      </c>
      <c r="D21" s="20"/>
      <c r="E21" s="20"/>
      <c r="F21" s="6"/>
      <c r="G21" s="37">
        <f>37332+24</f>
        <v>37356</v>
      </c>
      <c r="H21" s="22"/>
      <c r="I21" s="38">
        <v>5949</v>
      </c>
      <c r="J21" s="31"/>
      <c r="K21" s="31"/>
      <c r="L21"/>
      <c r="M21"/>
      <c r="N21"/>
      <c r="O21"/>
      <c r="P21"/>
      <c r="Q21"/>
      <c r="R21"/>
    </row>
    <row r="22" spans="1:18" s="32" customFormat="1" ht="15" customHeight="1">
      <c r="A22" s="20"/>
      <c r="B22" s="6"/>
      <c r="C22" s="20" t="s">
        <v>99</v>
      </c>
      <c r="D22" s="20"/>
      <c r="E22" s="20"/>
      <c r="F22" s="6"/>
      <c r="G22" s="141" t="s">
        <v>140</v>
      </c>
      <c r="H22" s="22"/>
      <c r="I22" s="38">
        <v>386</v>
      </c>
      <c r="J22" s="31"/>
      <c r="K22" s="31"/>
      <c r="L22"/>
      <c r="M22"/>
      <c r="N22"/>
      <c r="O22"/>
      <c r="P22"/>
      <c r="Q22"/>
      <c r="R22"/>
    </row>
    <row r="23" spans="1:18" s="32" customFormat="1" ht="15" customHeight="1">
      <c r="A23" s="20"/>
      <c r="B23" s="6"/>
      <c r="C23" s="20" t="s">
        <v>63</v>
      </c>
      <c r="D23" s="20"/>
      <c r="E23" s="20"/>
      <c r="F23" s="6"/>
      <c r="G23" s="37">
        <v>3219</v>
      </c>
      <c r="H23" s="22"/>
      <c r="I23" s="38">
        <v>17386</v>
      </c>
      <c r="J23" s="31"/>
      <c r="K23" s="31"/>
      <c r="L23"/>
      <c r="M23"/>
      <c r="N23"/>
      <c r="O23"/>
      <c r="P23"/>
      <c r="Q23"/>
      <c r="R23"/>
    </row>
    <row r="24" spans="1:18" s="32" customFormat="1" ht="15" customHeight="1">
      <c r="A24" s="20"/>
      <c r="B24" s="6"/>
      <c r="C24" s="20" t="s">
        <v>45</v>
      </c>
      <c r="D24" s="20"/>
      <c r="E24" s="20"/>
      <c r="F24" s="6"/>
      <c r="G24" s="37">
        <v>4864</v>
      </c>
      <c r="H24" s="22"/>
      <c r="I24" s="38">
        <v>1753</v>
      </c>
      <c r="J24" s="31"/>
      <c r="K24" s="31"/>
      <c r="L24"/>
      <c r="M24"/>
      <c r="N24"/>
      <c r="O24"/>
      <c r="P24"/>
      <c r="Q24"/>
      <c r="R24"/>
    </row>
    <row r="25" spans="1:18" s="32" customFormat="1" ht="15" customHeight="1">
      <c r="A25" s="20"/>
      <c r="B25" s="6"/>
      <c r="C25" s="20"/>
      <c r="D25" s="20"/>
      <c r="E25" s="20"/>
      <c r="F25" s="6"/>
      <c r="G25" s="30"/>
      <c r="H25" s="22"/>
      <c r="I25" s="39"/>
      <c r="J25" s="31"/>
      <c r="K25" s="31"/>
      <c r="L25"/>
      <c r="M25"/>
      <c r="N25"/>
      <c r="O25"/>
      <c r="P25"/>
      <c r="Q25"/>
      <c r="R25"/>
    </row>
    <row r="26" spans="1:18" s="3" customFormat="1" ht="15" customHeight="1">
      <c r="A26" s="24"/>
      <c r="B26" s="25"/>
      <c r="C26" s="25"/>
      <c r="D26" s="25"/>
      <c r="E26" s="25"/>
      <c r="F26" s="25"/>
      <c r="G26" s="54">
        <f>SUM(G19:G25)</f>
        <v>114873</v>
      </c>
      <c r="H26" s="42"/>
      <c r="I26" s="55">
        <f>SUM(I19:I25)</f>
        <v>36489</v>
      </c>
      <c r="J26" s="19"/>
      <c r="K26" s="19"/>
      <c r="L26"/>
      <c r="M26"/>
      <c r="N26"/>
      <c r="O26"/>
      <c r="P26"/>
      <c r="Q26"/>
      <c r="R26"/>
    </row>
    <row r="27" spans="1:18" s="32" customFormat="1" ht="15" customHeight="1">
      <c r="A27" s="20"/>
      <c r="B27" s="20" t="s">
        <v>20</v>
      </c>
      <c r="C27" s="20"/>
      <c r="D27" s="20"/>
      <c r="E27" s="20"/>
      <c r="F27" s="6"/>
      <c r="G27" s="37"/>
      <c r="H27" s="22"/>
      <c r="I27" s="38"/>
      <c r="J27" s="31"/>
      <c r="K27" s="31"/>
      <c r="L27"/>
      <c r="M27"/>
      <c r="N27"/>
      <c r="O27"/>
      <c r="P27"/>
      <c r="Q27"/>
      <c r="R27"/>
    </row>
    <row r="28" spans="1:18" s="3" customFormat="1" ht="15" customHeight="1">
      <c r="A28" s="24"/>
      <c r="B28" s="25"/>
      <c r="C28" s="20" t="s">
        <v>65</v>
      </c>
      <c r="D28" s="25"/>
      <c r="E28" s="25"/>
      <c r="F28" s="25"/>
      <c r="G28" s="43">
        <v>1309</v>
      </c>
      <c r="H28" s="42"/>
      <c r="I28" s="49">
        <v>2181</v>
      </c>
      <c r="J28" s="19"/>
      <c r="K28" s="19"/>
      <c r="L28"/>
      <c r="M28"/>
      <c r="N28"/>
      <c r="O28"/>
      <c r="P28"/>
      <c r="Q28"/>
      <c r="R28"/>
    </row>
    <row r="29" spans="1:18" s="3" customFormat="1" ht="15" customHeight="1">
      <c r="A29" s="24"/>
      <c r="B29" s="25"/>
      <c r="C29" s="20" t="s">
        <v>66</v>
      </c>
      <c r="D29" s="25"/>
      <c r="E29" s="25"/>
      <c r="F29" s="25"/>
      <c r="G29" s="43">
        <v>36920</v>
      </c>
      <c r="H29" s="42"/>
      <c r="I29" s="49">
        <v>30029</v>
      </c>
      <c r="J29" s="19"/>
      <c r="K29" s="123"/>
      <c r="L29"/>
      <c r="M29"/>
      <c r="N29"/>
      <c r="O29"/>
      <c r="P29"/>
      <c r="Q29"/>
      <c r="R29"/>
    </row>
    <row r="30" spans="1:18" s="3" customFormat="1" ht="15" customHeight="1">
      <c r="A30" s="24"/>
      <c r="B30" s="25"/>
      <c r="C30" s="20" t="s">
        <v>154</v>
      </c>
      <c r="D30" s="25"/>
      <c r="E30" s="25"/>
      <c r="F30" s="25"/>
      <c r="G30" s="141" t="s">
        <v>140</v>
      </c>
      <c r="H30" s="42"/>
      <c r="I30" s="49">
        <v>6</v>
      </c>
      <c r="J30" s="19"/>
      <c r="K30" s="123"/>
      <c r="L30"/>
      <c r="M30"/>
      <c r="N30"/>
      <c r="O30"/>
      <c r="P30"/>
      <c r="Q30"/>
      <c r="R30"/>
    </row>
    <row r="31" spans="1:18" s="3" customFormat="1" ht="15" customHeight="1">
      <c r="A31" s="24"/>
      <c r="B31" s="25"/>
      <c r="C31" s="20" t="s">
        <v>67</v>
      </c>
      <c r="D31" s="25"/>
      <c r="E31" s="25"/>
      <c r="F31" s="25"/>
      <c r="G31" s="43">
        <v>61</v>
      </c>
      <c r="H31" s="42"/>
      <c r="I31" s="49">
        <v>104</v>
      </c>
      <c r="J31" s="19"/>
      <c r="K31" s="56"/>
      <c r="L31"/>
      <c r="M31"/>
      <c r="N31"/>
      <c r="O31"/>
      <c r="P31"/>
      <c r="Q31"/>
      <c r="R31"/>
    </row>
    <row r="32" spans="1:18" s="32" customFormat="1" ht="15" customHeight="1">
      <c r="A32" s="20"/>
      <c r="B32" s="20"/>
      <c r="C32" s="20" t="s">
        <v>68</v>
      </c>
      <c r="D32" s="20"/>
      <c r="E32" s="20"/>
      <c r="F32" s="6"/>
      <c r="G32" s="43">
        <v>3733</v>
      </c>
      <c r="H32" s="22"/>
      <c r="I32" s="49">
        <v>4136</v>
      </c>
      <c r="J32" s="31"/>
      <c r="K32" s="57"/>
      <c r="L32"/>
      <c r="M32"/>
      <c r="N32"/>
      <c r="O32"/>
      <c r="P32"/>
      <c r="Q32"/>
      <c r="R32"/>
    </row>
    <row r="33" spans="1:18" s="32" customFormat="1" ht="15" customHeight="1">
      <c r="A33" s="20"/>
      <c r="B33" s="20"/>
      <c r="C33" s="20" t="s">
        <v>143</v>
      </c>
      <c r="D33" s="20"/>
      <c r="E33" s="20"/>
      <c r="F33" s="6"/>
      <c r="G33" s="43">
        <v>786</v>
      </c>
      <c r="H33" s="22"/>
      <c r="I33" s="49">
        <v>225</v>
      </c>
      <c r="J33" s="31"/>
      <c r="K33" s="57"/>
      <c r="L33"/>
      <c r="M33"/>
      <c r="N33"/>
      <c r="O33"/>
      <c r="P33"/>
      <c r="Q33"/>
      <c r="R33"/>
    </row>
    <row r="34" spans="1:18" s="32" customFormat="1" ht="15" customHeight="1">
      <c r="A34" s="20"/>
      <c r="B34" s="20"/>
      <c r="D34" s="20"/>
      <c r="E34" s="20"/>
      <c r="F34" s="6"/>
      <c r="G34" s="43"/>
      <c r="H34" s="22"/>
      <c r="I34" s="49"/>
      <c r="J34" s="31"/>
      <c r="K34" s="31"/>
      <c r="L34"/>
      <c r="M34"/>
      <c r="N34"/>
      <c r="O34"/>
      <c r="P34"/>
      <c r="Q34"/>
      <c r="R34"/>
    </row>
    <row r="35" spans="1:18" s="32" customFormat="1" ht="15" customHeight="1">
      <c r="A35" s="20"/>
      <c r="B35" s="20"/>
      <c r="C35" s="20"/>
      <c r="D35" s="20"/>
      <c r="E35" s="20"/>
      <c r="F35" s="6"/>
      <c r="G35" s="44">
        <f>SUM(G28:G34)</f>
        <v>42809</v>
      </c>
      <c r="H35" s="22"/>
      <c r="I35" s="45">
        <f>SUM(I28:I34)</f>
        <v>36681</v>
      </c>
      <c r="J35" s="31"/>
      <c r="K35" s="31"/>
      <c r="L35"/>
      <c r="M35"/>
      <c r="N35"/>
      <c r="O35"/>
      <c r="P35"/>
      <c r="Q35"/>
      <c r="R35"/>
    </row>
    <row r="36" spans="1:18" s="32" customFormat="1" ht="15" customHeight="1">
      <c r="A36" s="20"/>
      <c r="B36" s="20"/>
      <c r="C36" s="20"/>
      <c r="D36" s="20"/>
      <c r="E36" s="20"/>
      <c r="F36" s="6"/>
      <c r="G36" s="22"/>
      <c r="H36" s="22"/>
      <c r="I36" s="26"/>
      <c r="J36" s="31"/>
      <c r="K36" s="31"/>
      <c r="L36"/>
      <c r="M36"/>
      <c r="N36"/>
      <c r="O36"/>
      <c r="P36"/>
      <c r="Q36"/>
      <c r="R36"/>
    </row>
    <row r="37" spans="1:18" s="32" customFormat="1" ht="15" customHeight="1">
      <c r="A37" s="20"/>
      <c r="B37" s="20" t="s">
        <v>220</v>
      </c>
      <c r="C37" s="20"/>
      <c r="D37" s="20"/>
      <c r="E37" s="20"/>
      <c r="F37" s="6"/>
      <c r="G37" s="22">
        <f>+G26-G35</f>
        <v>72064</v>
      </c>
      <c r="H37" s="22"/>
      <c r="I37" s="26">
        <f>+I26-I35</f>
        <v>-192</v>
      </c>
      <c r="J37" s="31"/>
      <c r="K37" s="31"/>
      <c r="L37"/>
      <c r="M37"/>
      <c r="N37"/>
      <c r="O37"/>
      <c r="P37"/>
      <c r="Q37"/>
      <c r="R37"/>
    </row>
    <row r="38" spans="1:18" s="32" customFormat="1" ht="15" customHeight="1">
      <c r="A38" s="20"/>
      <c r="B38" s="20"/>
      <c r="C38" s="20"/>
      <c r="D38" s="20"/>
      <c r="E38" s="20"/>
      <c r="F38" s="6"/>
      <c r="G38" s="22"/>
      <c r="H38" s="22"/>
      <c r="I38" s="26"/>
      <c r="J38" s="31"/>
      <c r="K38" s="31"/>
      <c r="L38"/>
      <c r="M38"/>
      <c r="N38"/>
      <c r="O38"/>
      <c r="P38"/>
      <c r="Q38"/>
      <c r="R38"/>
    </row>
    <row r="39" spans="1:18" s="32" customFormat="1" ht="15" customHeight="1">
      <c r="A39" s="20"/>
      <c r="B39" s="20" t="s">
        <v>70</v>
      </c>
      <c r="C39" s="20"/>
      <c r="D39" s="20"/>
      <c r="E39" s="20"/>
      <c r="F39" s="6"/>
      <c r="G39" s="22"/>
      <c r="H39" s="22"/>
      <c r="I39" s="26"/>
      <c r="J39" s="31"/>
      <c r="K39" s="31"/>
      <c r="L39"/>
      <c r="M39"/>
      <c r="N39"/>
      <c r="O39"/>
      <c r="P39"/>
      <c r="Q39"/>
      <c r="R39"/>
    </row>
    <row r="40" spans="1:18" s="32" customFormat="1" ht="15" customHeight="1">
      <c r="A40" s="20"/>
      <c r="C40" s="20" t="s">
        <v>145</v>
      </c>
      <c r="D40" s="20"/>
      <c r="E40" s="20"/>
      <c r="F40" s="6"/>
      <c r="G40" s="142">
        <v>195</v>
      </c>
      <c r="H40" s="22"/>
      <c r="I40" s="36">
        <v>71</v>
      </c>
      <c r="J40" s="31"/>
      <c r="K40" s="31"/>
      <c r="L40"/>
      <c r="M40"/>
      <c r="N40"/>
      <c r="O40"/>
      <c r="P40"/>
      <c r="Q40"/>
      <c r="R40"/>
    </row>
    <row r="41" spans="1:18" s="32" customFormat="1" ht="15" customHeight="1">
      <c r="A41" s="20"/>
      <c r="C41" s="20" t="s">
        <v>69</v>
      </c>
      <c r="D41" s="20"/>
      <c r="E41" s="20"/>
      <c r="F41" s="6"/>
      <c r="G41" s="37">
        <v>393</v>
      </c>
      <c r="H41" s="22"/>
      <c r="I41" s="38">
        <v>1518</v>
      </c>
      <c r="J41" s="31"/>
      <c r="K41" s="31"/>
      <c r="L41"/>
      <c r="M41"/>
      <c r="N41"/>
      <c r="O41"/>
      <c r="P41"/>
      <c r="Q41"/>
      <c r="R41"/>
    </row>
    <row r="42" spans="1:18" s="32" customFormat="1" ht="15" customHeight="1">
      <c r="A42" s="20"/>
      <c r="C42" s="20" t="s">
        <v>142</v>
      </c>
      <c r="D42" s="20"/>
      <c r="E42" s="20"/>
      <c r="F42" s="6"/>
      <c r="G42" s="30">
        <v>94</v>
      </c>
      <c r="H42" s="22"/>
      <c r="I42" s="39">
        <v>751</v>
      </c>
      <c r="J42" s="31"/>
      <c r="K42" s="57"/>
      <c r="L42"/>
      <c r="M42"/>
      <c r="N42"/>
      <c r="O42"/>
      <c r="P42"/>
      <c r="Q42"/>
      <c r="R42"/>
    </row>
    <row r="43" spans="1:18" s="32" customFormat="1" ht="15" customHeight="1">
      <c r="A43" s="20"/>
      <c r="C43" s="20"/>
      <c r="D43" s="20"/>
      <c r="E43" s="20"/>
      <c r="F43" s="6"/>
      <c r="G43" s="64">
        <f>-SUM(G40:G42)</f>
        <v>-682</v>
      </c>
      <c r="H43" s="22"/>
      <c r="I43" s="65">
        <f>-SUM(I40:I42)</f>
        <v>-2340</v>
      </c>
      <c r="J43" s="31"/>
      <c r="K43" s="57"/>
      <c r="L43"/>
      <c r="M43"/>
      <c r="N43"/>
      <c r="O43"/>
      <c r="P43"/>
      <c r="Q43"/>
      <c r="R43"/>
    </row>
    <row r="44" spans="1:18" s="32" customFormat="1" ht="15" customHeight="1">
      <c r="A44" s="20"/>
      <c r="C44" s="20"/>
      <c r="D44" s="20"/>
      <c r="E44" s="20"/>
      <c r="F44" s="6"/>
      <c r="G44" s="22"/>
      <c r="H44" s="22"/>
      <c r="I44" s="26"/>
      <c r="J44" s="31"/>
      <c r="K44" s="57"/>
      <c r="L44"/>
      <c r="M44"/>
      <c r="N44"/>
      <c r="O44"/>
      <c r="P44"/>
      <c r="Q44"/>
      <c r="R44"/>
    </row>
    <row r="45" spans="1:18" s="32" customFormat="1" ht="15" customHeight="1">
      <c r="A45" s="20"/>
      <c r="B45" s="20" t="s">
        <v>42</v>
      </c>
      <c r="C45" s="6"/>
      <c r="D45" s="20"/>
      <c r="E45" s="20"/>
      <c r="F45" s="6"/>
      <c r="G45" s="22">
        <v>-46848</v>
      </c>
      <c r="H45" s="22"/>
      <c r="I45" s="26">
        <v>-591</v>
      </c>
      <c r="J45" s="31"/>
      <c r="K45" s="31"/>
      <c r="L45"/>
      <c r="M45"/>
      <c r="N45"/>
      <c r="O45"/>
      <c r="P45"/>
      <c r="Q45"/>
      <c r="R45"/>
    </row>
    <row r="46" spans="1:18" s="32" customFormat="1" ht="15" customHeight="1">
      <c r="A46" s="20"/>
      <c r="B46" s="20"/>
      <c r="C46" s="20"/>
      <c r="D46" s="20"/>
      <c r="E46" s="20"/>
      <c r="F46" s="6"/>
      <c r="G46" s="22"/>
      <c r="H46" s="22"/>
      <c r="I46" s="26"/>
      <c r="J46" s="31"/>
      <c r="K46" s="31"/>
      <c r="L46"/>
      <c r="M46"/>
      <c r="N46"/>
      <c r="O46"/>
      <c r="P46"/>
      <c r="Q46"/>
      <c r="R46"/>
    </row>
    <row r="47" spans="1:18" s="32" customFormat="1" ht="15" customHeight="1" thickBot="1">
      <c r="A47" s="20"/>
      <c r="B47" s="20"/>
      <c r="C47" s="20"/>
      <c r="D47" s="20"/>
      <c r="E47" s="20"/>
      <c r="F47" s="6"/>
      <c r="G47" s="40">
        <f>+G37+G15+G16+G43+G45</f>
        <v>39672</v>
      </c>
      <c r="H47" s="22"/>
      <c r="I47" s="41">
        <f>+I37+I15+I16+I43+I45</f>
        <v>21503</v>
      </c>
      <c r="J47" s="31"/>
      <c r="K47" s="31"/>
      <c r="L47"/>
      <c r="M47"/>
      <c r="N47"/>
      <c r="O47"/>
      <c r="P47"/>
      <c r="Q47"/>
      <c r="R47"/>
    </row>
    <row r="48" spans="1:18" s="32" customFormat="1" ht="15" customHeight="1" thickTop="1">
      <c r="A48" s="20"/>
      <c r="B48" s="20"/>
      <c r="C48" s="20"/>
      <c r="D48" s="20"/>
      <c r="E48" s="20"/>
      <c r="F48" s="6"/>
      <c r="G48" s="22"/>
      <c r="H48" s="22"/>
      <c r="I48" s="26"/>
      <c r="J48" s="31"/>
      <c r="K48" s="31"/>
      <c r="L48"/>
      <c r="M48"/>
      <c r="N48"/>
      <c r="O48"/>
      <c r="P48"/>
      <c r="Q48"/>
      <c r="R48"/>
    </row>
    <row r="49" spans="1:18" s="32" customFormat="1" ht="15" customHeight="1">
      <c r="A49" s="20"/>
      <c r="B49" s="20" t="s">
        <v>46</v>
      </c>
      <c r="C49" s="20"/>
      <c r="D49" s="20"/>
      <c r="E49" s="20"/>
      <c r="F49" s="6"/>
      <c r="G49" s="22"/>
      <c r="H49" s="22"/>
      <c r="I49" s="26"/>
      <c r="J49" s="31"/>
      <c r="K49" s="31"/>
      <c r="L49"/>
      <c r="M49"/>
      <c r="N49"/>
      <c r="O49"/>
      <c r="P49"/>
      <c r="Q49"/>
      <c r="R49"/>
    </row>
    <row r="50" spans="1:18" s="32" customFormat="1" ht="15" customHeight="1">
      <c r="A50" s="20"/>
      <c r="B50" s="20"/>
      <c r="C50" s="20"/>
      <c r="D50" s="20"/>
      <c r="E50" s="20"/>
      <c r="F50" s="6"/>
      <c r="G50" s="22"/>
      <c r="H50" s="22"/>
      <c r="I50" s="26"/>
      <c r="J50" s="31"/>
      <c r="K50" s="31"/>
      <c r="L50"/>
      <c r="M50"/>
      <c r="N50"/>
      <c r="O50"/>
      <c r="P50"/>
      <c r="Q50"/>
      <c r="R50"/>
    </row>
    <row r="51" spans="1:18" s="32" customFormat="1" ht="15" customHeight="1">
      <c r="A51" s="20"/>
      <c r="B51" s="20" t="s">
        <v>17</v>
      </c>
      <c r="C51" s="6"/>
      <c r="D51" s="20"/>
      <c r="E51" s="20"/>
      <c r="F51" s="6"/>
      <c r="G51" s="22">
        <v>18675</v>
      </c>
      <c r="H51" s="22"/>
      <c r="I51" s="26">
        <v>18675</v>
      </c>
      <c r="J51" s="31"/>
      <c r="K51" s="31"/>
      <c r="L51"/>
      <c r="M51"/>
      <c r="N51"/>
      <c r="O51"/>
      <c r="P51"/>
      <c r="Q51"/>
      <c r="R51"/>
    </row>
    <row r="52" spans="1:18" s="32" customFormat="1" ht="15" customHeight="1">
      <c r="A52" s="20"/>
      <c r="B52" s="20"/>
      <c r="C52" s="6"/>
      <c r="D52" s="20"/>
      <c r="E52" s="20"/>
      <c r="F52" s="6"/>
      <c r="G52" s="22"/>
      <c r="H52" s="22"/>
      <c r="I52" s="26"/>
      <c r="J52" s="31"/>
      <c r="K52" s="31"/>
      <c r="L52"/>
      <c r="M52"/>
      <c r="N52"/>
      <c r="O52"/>
      <c r="P52"/>
      <c r="Q52"/>
      <c r="R52"/>
    </row>
    <row r="53" spans="1:18" s="32" customFormat="1" ht="15" customHeight="1">
      <c r="A53" s="20"/>
      <c r="B53" s="20" t="s">
        <v>18</v>
      </c>
      <c r="C53" s="6"/>
      <c r="D53" s="20"/>
      <c r="E53" s="20"/>
      <c r="F53" s="6"/>
      <c r="G53" s="22">
        <f>SUM('Stat of Equity'!E19:L19)</f>
        <v>10756</v>
      </c>
      <c r="H53" s="22"/>
      <c r="I53" s="26">
        <f>SUM('Stat of Equity'!E14:L14)</f>
        <v>9319</v>
      </c>
      <c r="J53" s="31"/>
      <c r="K53" s="31"/>
      <c r="L53"/>
      <c r="M53"/>
      <c r="N53"/>
      <c r="O53"/>
      <c r="P53"/>
      <c r="Q53"/>
      <c r="R53"/>
    </row>
    <row r="54" spans="1:18" s="32" customFormat="1" ht="15" customHeight="1">
      <c r="A54" s="20"/>
      <c r="B54" s="20"/>
      <c r="C54" s="6"/>
      <c r="D54" s="20"/>
      <c r="E54" s="20"/>
      <c r="F54" s="6"/>
      <c r="G54" s="22"/>
      <c r="H54" s="22"/>
      <c r="I54" s="26"/>
      <c r="J54" s="31"/>
      <c r="K54" s="31"/>
      <c r="L54"/>
      <c r="M54"/>
      <c r="N54"/>
      <c r="O54"/>
      <c r="P54"/>
      <c r="Q54"/>
      <c r="R54"/>
    </row>
    <row r="55" spans="1:18" s="32" customFormat="1" ht="15" customHeight="1">
      <c r="A55" s="20"/>
      <c r="B55" s="20" t="s">
        <v>190</v>
      </c>
      <c r="C55" s="6"/>
      <c r="D55" s="20"/>
      <c r="E55" s="20"/>
      <c r="F55" s="6"/>
      <c r="G55" s="22">
        <f>+'Stat of Equity'!N19</f>
        <v>10241</v>
      </c>
      <c r="H55" s="22"/>
      <c r="I55" s="26">
        <f>+'Stat of Equity'!N14</f>
        <v>-6491</v>
      </c>
      <c r="J55" s="31"/>
      <c r="K55" s="31"/>
      <c r="L55"/>
      <c r="M55"/>
      <c r="N55"/>
      <c r="O55"/>
      <c r="P55"/>
      <c r="Q55"/>
      <c r="R55"/>
    </row>
    <row r="56" spans="1:18" s="32" customFormat="1" ht="15" customHeight="1">
      <c r="A56" s="20"/>
      <c r="B56" s="20"/>
      <c r="C56" s="6"/>
      <c r="D56" s="20"/>
      <c r="E56" s="20"/>
      <c r="F56" s="6"/>
      <c r="G56" s="52"/>
      <c r="H56" s="22"/>
      <c r="I56" s="53"/>
      <c r="J56" s="31"/>
      <c r="K56" s="31"/>
      <c r="L56"/>
      <c r="M56"/>
      <c r="N56"/>
      <c r="O56"/>
      <c r="P56"/>
      <c r="Q56"/>
      <c r="R56"/>
    </row>
    <row r="57" spans="1:18" s="32" customFormat="1" ht="15" customHeight="1" thickBot="1">
      <c r="A57" s="20"/>
      <c r="B57" s="20" t="s">
        <v>141</v>
      </c>
      <c r="C57" s="6"/>
      <c r="D57" s="20"/>
      <c r="E57" s="20"/>
      <c r="F57" s="6"/>
      <c r="G57" s="40">
        <f>SUM(G51:G56)</f>
        <v>39672</v>
      </c>
      <c r="H57" s="22"/>
      <c r="I57" s="41">
        <f>SUM(I51:I56)</f>
        <v>21503</v>
      </c>
      <c r="J57" s="31"/>
      <c r="K57" s="31"/>
      <c r="L57"/>
      <c r="M57"/>
      <c r="N57"/>
      <c r="O57"/>
      <c r="P57"/>
      <c r="Q57"/>
      <c r="R57"/>
    </row>
    <row r="58" spans="1:18" s="32" customFormat="1" ht="15" customHeight="1" thickTop="1">
      <c r="A58" s="20"/>
      <c r="B58" s="20"/>
      <c r="C58" s="6"/>
      <c r="D58" s="20"/>
      <c r="E58" s="20"/>
      <c r="F58" s="6"/>
      <c r="G58" s="22"/>
      <c r="H58" s="22"/>
      <c r="I58" s="26"/>
      <c r="J58" s="31"/>
      <c r="K58" s="31"/>
      <c r="L58"/>
      <c r="M58"/>
      <c r="N58"/>
      <c r="O58"/>
      <c r="P58"/>
      <c r="Q58"/>
      <c r="R58"/>
    </row>
    <row r="59" spans="2:18" s="32" customFormat="1" ht="15" customHeight="1" thickBot="1">
      <c r="B59" s="20" t="s">
        <v>40</v>
      </c>
      <c r="C59" s="20"/>
      <c r="D59" s="20"/>
      <c r="E59" s="20"/>
      <c r="F59" s="6"/>
      <c r="G59" s="50">
        <f>+(G57-G16)/G51</f>
        <v>2.11710843373494</v>
      </c>
      <c r="H59" s="22"/>
      <c r="I59" s="50">
        <f>+(I57-I16)/I51</f>
        <v>1.136974564926372</v>
      </c>
      <c r="J59" s="31"/>
      <c r="K59" s="31"/>
      <c r="L59"/>
      <c r="M59"/>
      <c r="N59"/>
      <c r="O59"/>
      <c r="P59"/>
      <c r="Q59"/>
      <c r="R59"/>
    </row>
    <row r="60" spans="1:18" s="3" customFormat="1" ht="15" customHeight="1" thickTop="1">
      <c r="A60" s="24"/>
      <c r="B60" s="25"/>
      <c r="C60" s="25"/>
      <c r="D60" s="25"/>
      <c r="E60" s="25"/>
      <c r="F60" s="25"/>
      <c r="G60" s="24"/>
      <c r="H60" s="24"/>
      <c r="I60" s="25"/>
      <c r="J60" s="19"/>
      <c r="K60" s="19"/>
      <c r="L60"/>
      <c r="M60"/>
      <c r="N60"/>
      <c r="O60"/>
      <c r="P60"/>
      <c r="Q60"/>
      <c r="R60"/>
    </row>
    <row r="61" ht="15">
      <c r="B61" s="6" t="s">
        <v>120</v>
      </c>
    </row>
    <row r="62" ht="15">
      <c r="B62" s="85" t="s">
        <v>152</v>
      </c>
    </row>
  </sheetData>
  <mergeCells count="1">
    <mergeCell ref="G7:I7"/>
  </mergeCells>
  <printOptions/>
  <pageMargins left="0.5" right="0.4" top="0.35" bottom="0.53" header="0.3" footer="0.3"/>
  <pageSetup fitToHeight="1" fitToWidth="1" horizontalDpi="600" verticalDpi="600" orientation="portrait" paperSize="9" scale="81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L1">
      <selection activeCell="A1" sqref="A1:P30"/>
    </sheetView>
  </sheetViews>
  <sheetFormatPr defaultColWidth="9.140625" defaultRowHeight="12.75"/>
  <cols>
    <col min="1" max="1" width="2.57421875" style="66" customWidth="1"/>
    <col min="2" max="2" width="31.7109375" style="66" customWidth="1"/>
    <col min="3" max="3" width="12.7109375" style="66" customWidth="1"/>
    <col min="4" max="4" width="1.7109375" style="66" customWidth="1"/>
    <col min="5" max="5" width="12.7109375" style="66" customWidth="1"/>
    <col min="6" max="6" width="1.7109375" style="66" customWidth="1"/>
    <col min="7" max="7" width="12.7109375" style="66" customWidth="1"/>
    <col min="8" max="8" width="2.28125" style="66" customWidth="1"/>
    <col min="9" max="9" width="13.8515625" style="66" bestFit="1" customWidth="1"/>
    <col min="10" max="10" width="1.7109375" style="66" customWidth="1"/>
    <col min="11" max="11" width="11.140625" style="66" customWidth="1"/>
    <col min="12" max="12" width="12.7109375" style="66" customWidth="1"/>
    <col min="13" max="13" width="1.7109375" style="66" customWidth="1"/>
    <col min="14" max="14" width="14.140625" style="74" customWidth="1"/>
    <col min="15" max="15" width="1.7109375" style="74" customWidth="1"/>
    <col min="16" max="16" width="12.7109375" style="66" customWidth="1"/>
    <col min="17" max="16384" width="9.140625" style="66" customWidth="1"/>
  </cols>
  <sheetData>
    <row r="1" ht="15">
      <c r="B1" s="67" t="s">
        <v>214</v>
      </c>
    </row>
    <row r="2" ht="15">
      <c r="B2" s="67" t="s">
        <v>215</v>
      </c>
    </row>
    <row r="3" ht="15">
      <c r="B3" s="68" t="s">
        <v>44</v>
      </c>
    </row>
    <row r="4" ht="15">
      <c r="B4" s="33" t="s">
        <v>0</v>
      </c>
    </row>
    <row r="5" ht="15">
      <c r="B5" s="33"/>
    </row>
    <row r="6" spans="2:11" ht="15">
      <c r="B6" s="69" t="s">
        <v>72</v>
      </c>
      <c r="C6" s="70"/>
      <c r="D6" s="70"/>
      <c r="E6" s="70"/>
      <c r="F6" s="70"/>
      <c r="G6" s="70"/>
      <c r="H6" s="70"/>
      <c r="I6" s="70"/>
      <c r="J6" s="70"/>
      <c r="K6" s="70"/>
    </row>
    <row r="7" spans="2:14" ht="15">
      <c r="B7" s="69"/>
      <c r="C7" s="70"/>
      <c r="D7" s="70"/>
      <c r="E7" s="70"/>
      <c r="F7" s="70"/>
      <c r="G7" s="70"/>
      <c r="H7" s="70"/>
      <c r="I7" s="70"/>
      <c r="J7" s="70"/>
      <c r="K7" s="70"/>
      <c r="N7" s="66"/>
    </row>
    <row r="8" spans="2:14" ht="15">
      <c r="B8" s="71"/>
      <c r="C8" s="222" t="s">
        <v>88</v>
      </c>
      <c r="D8" s="222"/>
      <c r="E8" s="222"/>
      <c r="F8" s="222"/>
      <c r="G8" s="222"/>
      <c r="H8" s="222"/>
      <c r="I8" s="222"/>
      <c r="J8" s="222"/>
      <c r="K8" s="222"/>
      <c r="L8" s="75" t="s">
        <v>89</v>
      </c>
      <c r="M8" s="70"/>
      <c r="N8" s="75" t="s">
        <v>193</v>
      </c>
    </row>
    <row r="9" spans="1:15" ht="15">
      <c r="A9" s="75"/>
      <c r="B9" s="75"/>
      <c r="J9" s="77"/>
      <c r="K9" s="77" t="s">
        <v>199</v>
      </c>
      <c r="L9" s="77" t="s">
        <v>144</v>
      </c>
      <c r="M9" s="75"/>
      <c r="N9" s="75" t="s">
        <v>194</v>
      </c>
      <c r="O9" s="75"/>
    </row>
    <row r="10" spans="1:15" ht="15">
      <c r="A10" s="75"/>
      <c r="B10" s="75"/>
      <c r="C10" s="75" t="s">
        <v>86</v>
      </c>
      <c r="D10" s="75"/>
      <c r="E10" s="75" t="s">
        <v>84</v>
      </c>
      <c r="F10" s="75"/>
      <c r="G10" s="75" t="s">
        <v>82</v>
      </c>
      <c r="H10" s="75"/>
      <c r="I10" s="75" t="s">
        <v>158</v>
      </c>
      <c r="J10" s="75"/>
      <c r="K10" s="75" t="s">
        <v>200</v>
      </c>
      <c r="L10" s="75" t="s">
        <v>87</v>
      </c>
      <c r="M10" s="75"/>
      <c r="N10" s="75" t="s">
        <v>191</v>
      </c>
      <c r="O10" s="75"/>
    </row>
    <row r="11" spans="1:16" ht="15">
      <c r="A11" s="75"/>
      <c r="B11" s="75"/>
      <c r="C11" s="75" t="s">
        <v>85</v>
      </c>
      <c r="D11" s="75"/>
      <c r="E11" s="75" t="s">
        <v>83</v>
      </c>
      <c r="F11" s="75"/>
      <c r="G11" s="75" t="s">
        <v>73</v>
      </c>
      <c r="H11" s="75"/>
      <c r="I11" s="75" t="s">
        <v>159</v>
      </c>
      <c r="J11" s="75"/>
      <c r="K11" s="75" t="s">
        <v>73</v>
      </c>
      <c r="L11" s="75" t="s">
        <v>73</v>
      </c>
      <c r="M11" s="75"/>
      <c r="N11" s="75" t="s">
        <v>192</v>
      </c>
      <c r="O11" s="75"/>
      <c r="P11" s="75" t="s">
        <v>74</v>
      </c>
    </row>
    <row r="12" spans="2:16" ht="15">
      <c r="B12" s="144" t="s">
        <v>209</v>
      </c>
      <c r="C12" s="75" t="s">
        <v>64</v>
      </c>
      <c r="D12" s="75"/>
      <c r="E12" s="75" t="s">
        <v>64</v>
      </c>
      <c r="F12" s="75"/>
      <c r="G12" s="75" t="s">
        <v>64</v>
      </c>
      <c r="H12" s="75"/>
      <c r="I12" s="75" t="s">
        <v>64</v>
      </c>
      <c r="J12" s="75"/>
      <c r="K12" s="75" t="s">
        <v>64</v>
      </c>
      <c r="L12" s="75" t="s">
        <v>64</v>
      </c>
      <c r="M12" s="75"/>
      <c r="N12" s="75" t="s">
        <v>64</v>
      </c>
      <c r="O12" s="75"/>
      <c r="P12" s="75" t="s">
        <v>64</v>
      </c>
    </row>
    <row r="14" spans="2:16" ht="15">
      <c r="B14" s="66" t="s">
        <v>155</v>
      </c>
      <c r="C14" s="72">
        <v>18675</v>
      </c>
      <c r="D14" s="72"/>
      <c r="E14" s="72">
        <v>5038</v>
      </c>
      <c r="F14" s="72"/>
      <c r="G14" s="72">
        <v>4185</v>
      </c>
      <c r="H14" s="72"/>
      <c r="I14" s="72">
        <v>0</v>
      </c>
      <c r="J14" s="72"/>
      <c r="K14" s="72">
        <v>0</v>
      </c>
      <c r="L14" s="72">
        <v>96</v>
      </c>
      <c r="M14" s="72"/>
      <c r="N14" s="76">
        <v>-6491</v>
      </c>
      <c r="O14" s="76"/>
      <c r="P14" s="76">
        <v>21503</v>
      </c>
    </row>
    <row r="15" spans="2:16" ht="15">
      <c r="B15" s="66" t="s">
        <v>160</v>
      </c>
      <c r="C15" s="72">
        <v>0</v>
      </c>
      <c r="D15" s="72"/>
      <c r="E15" s="72">
        <v>0</v>
      </c>
      <c r="F15" s="72"/>
      <c r="G15" s="72">
        <v>0</v>
      </c>
      <c r="H15" s="72"/>
      <c r="I15" s="72">
        <v>1440</v>
      </c>
      <c r="J15" s="72"/>
      <c r="K15" s="72">
        <v>0</v>
      </c>
      <c r="L15" s="72">
        <v>0</v>
      </c>
      <c r="M15" s="72"/>
      <c r="N15" s="72">
        <v>0</v>
      </c>
      <c r="O15" s="76"/>
      <c r="P15" s="72">
        <f>SUM(C15:N15)</f>
        <v>1440</v>
      </c>
    </row>
    <row r="16" spans="2:16" ht="15">
      <c r="B16" s="66" t="s">
        <v>216</v>
      </c>
      <c r="C16" s="72">
        <v>0</v>
      </c>
      <c r="D16" s="72"/>
      <c r="E16" s="72">
        <v>0</v>
      </c>
      <c r="F16" s="72"/>
      <c r="G16" s="72">
        <v>0</v>
      </c>
      <c r="H16" s="72">
        <v>0</v>
      </c>
      <c r="I16" s="72">
        <v>0</v>
      </c>
      <c r="J16" s="72"/>
      <c r="K16" s="72">
        <v>-3</v>
      </c>
      <c r="L16" s="72">
        <v>0</v>
      </c>
      <c r="M16" s="72"/>
      <c r="N16" s="76">
        <v>0</v>
      </c>
      <c r="O16" s="76"/>
      <c r="P16" s="72">
        <f>SUM(C16:N16)</f>
        <v>-3</v>
      </c>
    </row>
    <row r="17" spans="2:16" ht="15">
      <c r="B17" s="66" t="s">
        <v>148</v>
      </c>
      <c r="C17" s="72">
        <v>0</v>
      </c>
      <c r="D17" s="72"/>
      <c r="E17" s="72">
        <v>0</v>
      </c>
      <c r="F17" s="72"/>
      <c r="G17" s="72">
        <v>0</v>
      </c>
      <c r="H17" s="72"/>
      <c r="I17" s="72">
        <v>0</v>
      </c>
      <c r="J17" s="72"/>
      <c r="K17" s="72">
        <v>0</v>
      </c>
      <c r="L17" s="72">
        <v>0</v>
      </c>
      <c r="M17" s="72"/>
      <c r="N17" s="76">
        <f>+'Income Statement'!J45</f>
        <v>16732</v>
      </c>
      <c r="O17" s="76"/>
      <c r="P17" s="72">
        <f>SUM(C17:N17)</f>
        <v>16732</v>
      </c>
    </row>
    <row r="18" spans="3:16" ht="15"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6"/>
      <c r="O18" s="76"/>
      <c r="P18" s="72"/>
    </row>
    <row r="19" spans="2:16" ht="15">
      <c r="B19" s="66" t="s">
        <v>226</v>
      </c>
      <c r="C19" s="73">
        <f>+C14+C17+C15+C16</f>
        <v>18675</v>
      </c>
      <c r="D19" s="73"/>
      <c r="E19" s="73">
        <f>+E14+E17+E15+E16</f>
        <v>5038</v>
      </c>
      <c r="F19" s="73"/>
      <c r="G19" s="73">
        <f>+G14+G17+G15+G16</f>
        <v>4185</v>
      </c>
      <c r="H19" s="73"/>
      <c r="I19" s="73">
        <f>+I14+I17+I15+I16</f>
        <v>1440</v>
      </c>
      <c r="J19" s="73"/>
      <c r="K19" s="73">
        <f>+K14+K17+K15+K16</f>
        <v>-3</v>
      </c>
      <c r="L19" s="73">
        <f>+L14+L17+L15+L16</f>
        <v>96</v>
      </c>
      <c r="M19" s="73"/>
      <c r="N19" s="73">
        <f>+N14+N17+N15+N16</f>
        <v>10241</v>
      </c>
      <c r="O19" s="73"/>
      <c r="P19" s="73">
        <f>+P14+P17+P15+P16</f>
        <v>39672</v>
      </c>
    </row>
    <row r="21" spans="2:16" ht="15">
      <c r="B21" s="144" t="s">
        <v>210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3" spans="2:16" ht="15">
      <c r="B23" s="66" t="s">
        <v>147</v>
      </c>
      <c r="C23" s="72">
        <v>18675</v>
      </c>
      <c r="D23" s="72"/>
      <c r="E23" s="72">
        <v>5038</v>
      </c>
      <c r="F23" s="72"/>
      <c r="G23" s="72">
        <v>4185</v>
      </c>
      <c r="H23" s="72"/>
      <c r="I23" s="72">
        <v>0</v>
      </c>
      <c r="J23" s="72"/>
      <c r="K23" s="72">
        <v>0</v>
      </c>
      <c r="L23" s="72">
        <v>96</v>
      </c>
      <c r="M23" s="72"/>
      <c r="N23" s="76">
        <v>-5391</v>
      </c>
      <c r="O23" s="76"/>
      <c r="P23" s="76">
        <f>SUM(C23:N23)</f>
        <v>22603</v>
      </c>
    </row>
    <row r="24" spans="2:16" ht="15">
      <c r="B24" s="66" t="s">
        <v>148</v>
      </c>
      <c r="C24" s="72">
        <v>0</v>
      </c>
      <c r="D24" s="72"/>
      <c r="E24" s="72">
        <v>0</v>
      </c>
      <c r="F24" s="72"/>
      <c r="G24" s="72">
        <v>0</v>
      </c>
      <c r="H24" s="72"/>
      <c r="I24" s="72">
        <v>0</v>
      </c>
      <c r="J24" s="72"/>
      <c r="K24" s="72">
        <v>0</v>
      </c>
      <c r="L24" s="72">
        <v>0</v>
      </c>
      <c r="M24" s="72"/>
      <c r="N24" s="76">
        <v>66</v>
      </c>
      <c r="O24" s="76"/>
      <c r="P24" s="72">
        <f>SUM(C24:N24)</f>
        <v>66</v>
      </c>
    </row>
    <row r="25" spans="3:16" ht="15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6"/>
      <c r="O25" s="76"/>
      <c r="P25" s="72"/>
    </row>
    <row r="26" spans="2:16" ht="15">
      <c r="B26" s="66" t="s">
        <v>227</v>
      </c>
      <c r="C26" s="73">
        <f>SUM(C23:C25)</f>
        <v>18675</v>
      </c>
      <c r="D26" s="73"/>
      <c r="E26" s="73">
        <f>SUM(E23:E25)</f>
        <v>5038</v>
      </c>
      <c r="F26" s="73"/>
      <c r="G26" s="73">
        <f>SUM(G23:G25)</f>
        <v>4185</v>
      </c>
      <c r="H26" s="73"/>
      <c r="I26" s="73">
        <f>SUM(I23:I25)</f>
        <v>0</v>
      </c>
      <c r="J26" s="73"/>
      <c r="K26" s="73">
        <f>SUM(K23:K25)</f>
        <v>0</v>
      </c>
      <c r="L26" s="73">
        <f>SUM(L23:L25)</f>
        <v>96</v>
      </c>
      <c r="M26" s="73"/>
      <c r="N26" s="73">
        <f>SUM(N23:N25)</f>
        <v>-5325</v>
      </c>
      <c r="O26" s="73"/>
      <c r="P26" s="73">
        <f>SUM(P23:P25)</f>
        <v>22669</v>
      </c>
    </row>
    <row r="27" ht="12.75"/>
    <row r="29" ht="15">
      <c r="B29" s="66" t="s">
        <v>90</v>
      </c>
    </row>
    <row r="30" ht="15">
      <c r="B30" s="66" t="s">
        <v>153</v>
      </c>
    </row>
  </sheetData>
  <mergeCells count="1">
    <mergeCell ref="C8:K8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2"/>
  <sheetViews>
    <sheetView workbookViewId="0" topLeftCell="A20">
      <selection activeCell="A73" sqref="A1:J73"/>
    </sheetView>
  </sheetViews>
  <sheetFormatPr defaultColWidth="9.140625" defaultRowHeight="12.75"/>
  <cols>
    <col min="1" max="1" width="2.140625" style="85" customWidth="1"/>
    <col min="2" max="2" width="3.28125" style="85" customWidth="1"/>
    <col min="3" max="3" width="49.00390625" style="85" customWidth="1"/>
    <col min="4" max="6" width="2.7109375" style="85" customWidth="1"/>
    <col min="7" max="7" width="16.28125" style="85" customWidth="1"/>
    <col min="8" max="8" width="15.8515625" style="85" customWidth="1"/>
    <col min="9" max="9" width="2.7109375" style="85" customWidth="1"/>
    <col min="10" max="10" width="15.8515625" style="85" bestFit="1" customWidth="1"/>
    <col min="11" max="16384" width="9.140625" style="85" customWidth="1"/>
  </cols>
  <sheetData>
    <row r="1" spans="2:8" s="84" customFormat="1" ht="15">
      <c r="B1" s="67" t="s">
        <v>214</v>
      </c>
      <c r="H1" s="85"/>
    </row>
    <row r="2" spans="2:8" s="84" customFormat="1" ht="15">
      <c r="B2" s="67" t="s">
        <v>215</v>
      </c>
      <c r="H2" s="85"/>
    </row>
    <row r="3" spans="2:10" s="84" customFormat="1" ht="15">
      <c r="B3" s="68" t="s">
        <v>44</v>
      </c>
      <c r="H3" s="85"/>
      <c r="J3" s="143"/>
    </row>
    <row r="4" spans="2:10" s="84" customFormat="1" ht="15">
      <c r="B4" s="33" t="s">
        <v>0</v>
      </c>
      <c r="H4" s="85"/>
      <c r="J4" s="143"/>
    </row>
    <row r="5" spans="2:8" s="84" customFormat="1" ht="15">
      <c r="B5" s="84" t="s">
        <v>75</v>
      </c>
      <c r="H5" s="85"/>
    </row>
    <row r="6" spans="2:8" s="84" customFormat="1" ht="15">
      <c r="B6" s="84" t="s">
        <v>202</v>
      </c>
      <c r="H6" s="85"/>
    </row>
    <row r="7" spans="8:10" ht="15">
      <c r="H7" s="88" t="s">
        <v>201</v>
      </c>
      <c r="J7" s="88" t="s">
        <v>201</v>
      </c>
    </row>
    <row r="8" spans="8:10" ht="15">
      <c r="H8" s="138" t="s">
        <v>197</v>
      </c>
      <c r="J8" s="138" t="s">
        <v>198</v>
      </c>
    </row>
    <row r="9" spans="8:10" ht="15">
      <c r="H9" s="88" t="s">
        <v>23</v>
      </c>
      <c r="J9" s="88" t="s">
        <v>23</v>
      </c>
    </row>
    <row r="10" spans="2:8" ht="15">
      <c r="B10" s="78" t="s">
        <v>76</v>
      </c>
      <c r="C10" s="79"/>
      <c r="D10" s="80"/>
      <c r="E10" s="80"/>
      <c r="F10" s="80"/>
      <c r="G10" s="81"/>
      <c r="H10" s="81"/>
    </row>
    <row r="11" spans="2:10" ht="15">
      <c r="B11" s="82"/>
      <c r="C11" s="82"/>
      <c r="D11" s="80"/>
      <c r="E11" s="80"/>
      <c r="F11" s="80"/>
      <c r="G11" s="81"/>
      <c r="H11" s="111"/>
      <c r="J11" s="72"/>
    </row>
    <row r="12" spans="2:10" ht="15">
      <c r="B12" s="86" t="s">
        <v>130</v>
      </c>
      <c r="C12" s="83"/>
      <c r="D12" s="80"/>
      <c r="E12" s="80"/>
      <c r="F12" s="80"/>
      <c r="G12" s="81"/>
      <c r="H12" s="112">
        <f>+'Income Statement'!J39</f>
        <v>18195</v>
      </c>
      <c r="J12" s="72">
        <v>897</v>
      </c>
    </row>
    <row r="13" spans="2:10" ht="15">
      <c r="B13" s="86" t="s">
        <v>77</v>
      </c>
      <c r="C13" s="83"/>
      <c r="D13" s="80"/>
      <c r="E13" s="80"/>
      <c r="F13" s="80"/>
      <c r="G13" s="81"/>
      <c r="H13" s="112"/>
      <c r="J13" s="72"/>
    </row>
    <row r="14" spans="2:10" ht="15">
      <c r="B14" s="86"/>
      <c r="C14" s="86" t="s">
        <v>92</v>
      </c>
      <c r="D14" s="80"/>
      <c r="E14" s="80"/>
      <c r="F14" s="80"/>
      <c r="G14" s="81"/>
      <c r="H14" s="112">
        <f>-'Income Statement'!J30</f>
        <v>1179</v>
      </c>
      <c r="J14" s="134">
        <v>1723</v>
      </c>
    </row>
    <row r="15" spans="2:10" ht="15">
      <c r="B15" s="86"/>
      <c r="C15" s="86" t="s">
        <v>212</v>
      </c>
      <c r="D15" s="80"/>
      <c r="E15" s="80"/>
      <c r="F15" s="80"/>
      <c r="G15" s="81"/>
      <c r="H15" s="112">
        <v>2645</v>
      </c>
      <c r="J15" s="134">
        <v>144</v>
      </c>
    </row>
    <row r="16" spans="2:10" ht="15">
      <c r="B16" s="86"/>
      <c r="C16" s="86" t="s">
        <v>211</v>
      </c>
      <c r="D16" s="80"/>
      <c r="E16" s="80"/>
      <c r="F16" s="80"/>
      <c r="G16" s="81"/>
      <c r="H16" s="112">
        <v>0</v>
      </c>
      <c r="J16" s="134">
        <v>17</v>
      </c>
    </row>
    <row r="17" spans="2:10" ht="15">
      <c r="B17" s="86"/>
      <c r="C17" s="86" t="s">
        <v>93</v>
      </c>
      <c r="D17" s="80"/>
      <c r="E17" s="80"/>
      <c r="F17" s="80"/>
      <c r="G17" s="81"/>
      <c r="H17" s="112">
        <f>-'Income Statement'!J35</f>
        <v>780</v>
      </c>
      <c r="J17" s="134">
        <v>337</v>
      </c>
    </row>
    <row r="18" spans="2:10" ht="15">
      <c r="B18" s="86"/>
      <c r="C18" s="86" t="s">
        <v>94</v>
      </c>
      <c r="D18" s="80"/>
      <c r="E18" s="80"/>
      <c r="F18" s="80"/>
      <c r="G18" s="81"/>
      <c r="H18" s="112">
        <f>-'Income Statement'!J29</f>
        <v>135</v>
      </c>
      <c r="J18" s="134">
        <v>135</v>
      </c>
    </row>
    <row r="19" spans="3:10" ht="15">
      <c r="C19" s="86" t="s">
        <v>78</v>
      </c>
      <c r="D19" s="80"/>
      <c r="E19" s="80"/>
      <c r="F19" s="80"/>
      <c r="G19" s="81"/>
      <c r="H19" s="112">
        <f>-'Income Statement'!J36</f>
        <v>-649</v>
      </c>
      <c r="J19" s="134">
        <v>-30</v>
      </c>
    </row>
    <row r="20" spans="3:10" ht="15">
      <c r="C20" s="86" t="s">
        <v>203</v>
      </c>
      <c r="D20" s="80"/>
      <c r="E20" s="80"/>
      <c r="F20" s="80"/>
      <c r="G20" s="81"/>
      <c r="H20" s="112">
        <v>-57</v>
      </c>
      <c r="J20" s="134">
        <v>-31</v>
      </c>
    </row>
    <row r="21" spans="3:10" ht="15">
      <c r="C21" s="86" t="s">
        <v>161</v>
      </c>
      <c r="D21" s="80"/>
      <c r="E21" s="80"/>
      <c r="F21" s="80"/>
      <c r="G21" s="81"/>
      <c r="H21" s="112">
        <v>-14854</v>
      </c>
      <c r="J21" s="134">
        <v>0</v>
      </c>
    </row>
    <row r="22" spans="2:10" ht="15">
      <c r="B22" s="86"/>
      <c r="C22" s="86"/>
      <c r="D22" s="80"/>
      <c r="E22" s="80"/>
      <c r="F22" s="80"/>
      <c r="G22" s="81"/>
      <c r="H22" s="113"/>
      <c r="J22" s="53"/>
    </row>
    <row r="23" spans="2:10" ht="15">
      <c r="B23" s="86" t="s">
        <v>79</v>
      </c>
      <c r="C23" s="86"/>
      <c r="D23" s="80"/>
      <c r="E23" s="80"/>
      <c r="F23" s="80"/>
      <c r="G23" s="81"/>
      <c r="H23" s="114">
        <f>SUM(H12:H22)</f>
        <v>7374</v>
      </c>
      <c r="J23" s="130">
        <f>SUM(J12:J22)</f>
        <v>3192</v>
      </c>
    </row>
    <row r="24" spans="2:10" ht="15">
      <c r="B24" s="86"/>
      <c r="C24" s="86"/>
      <c r="D24" s="80"/>
      <c r="E24" s="80"/>
      <c r="F24" s="80"/>
      <c r="G24" s="81"/>
      <c r="H24" s="114"/>
      <c r="J24" s="72"/>
    </row>
    <row r="25" spans="2:10" ht="15">
      <c r="B25" s="86" t="s">
        <v>95</v>
      </c>
      <c r="D25" s="80"/>
      <c r="E25" s="80"/>
      <c r="F25" s="80"/>
      <c r="G25" s="81"/>
      <c r="H25" s="114"/>
      <c r="J25" s="72"/>
    </row>
    <row r="26" spans="2:10" ht="15">
      <c r="B26" s="86"/>
      <c r="C26" s="86" t="s">
        <v>60</v>
      </c>
      <c r="D26" s="80"/>
      <c r="E26" s="80"/>
      <c r="F26" s="80"/>
      <c r="G26" s="81"/>
      <c r="H26" s="114">
        <v>7</v>
      </c>
      <c r="J26" s="72">
        <v>4</v>
      </c>
    </row>
    <row r="27" spans="2:10" ht="15">
      <c r="B27" s="86"/>
      <c r="C27" s="86" t="s">
        <v>61</v>
      </c>
      <c r="D27" s="80"/>
      <c r="E27" s="80"/>
      <c r="F27" s="80"/>
      <c r="G27" s="81"/>
      <c r="H27" s="114">
        <f>656+961</f>
        <v>1617</v>
      </c>
      <c r="J27" s="72">
        <v>-473</v>
      </c>
    </row>
    <row r="28" spans="2:10" ht="15">
      <c r="B28" s="86"/>
      <c r="C28" s="86" t="s">
        <v>62</v>
      </c>
      <c r="D28" s="80"/>
      <c r="E28" s="80"/>
      <c r="F28" s="80"/>
      <c r="G28" s="81"/>
      <c r="H28" s="114">
        <v>173</v>
      </c>
      <c r="J28" s="72">
        <v>-181</v>
      </c>
    </row>
    <row r="29" spans="2:10" ht="15">
      <c r="B29" s="86"/>
      <c r="C29" s="86"/>
      <c r="D29" s="80"/>
      <c r="E29" s="80"/>
      <c r="F29" s="80"/>
      <c r="G29" s="81"/>
      <c r="H29" s="114"/>
      <c r="J29" s="72"/>
    </row>
    <row r="30" spans="2:10" ht="15">
      <c r="B30" s="86" t="s">
        <v>96</v>
      </c>
      <c r="D30" s="80"/>
      <c r="E30" s="80"/>
      <c r="F30" s="80"/>
      <c r="G30" s="81"/>
      <c r="H30" s="114"/>
      <c r="J30" s="72"/>
    </row>
    <row r="31" spans="2:10" ht="15">
      <c r="B31" s="86"/>
      <c r="C31" s="86" t="s">
        <v>65</v>
      </c>
      <c r="D31" s="80"/>
      <c r="E31" s="80"/>
      <c r="F31" s="80"/>
      <c r="G31" s="81"/>
      <c r="H31" s="114">
        <v>-1023</v>
      </c>
      <c r="J31" s="72">
        <v>-1514</v>
      </c>
    </row>
    <row r="32" spans="2:10" ht="15">
      <c r="B32" s="86"/>
      <c r="C32" s="86" t="s">
        <v>66</v>
      </c>
      <c r="D32" s="80"/>
      <c r="E32" s="80"/>
      <c r="F32" s="80"/>
      <c r="G32" s="81"/>
      <c r="H32" s="114">
        <f>-19880-430</f>
        <v>-20310</v>
      </c>
      <c r="J32" s="72">
        <v>2960</v>
      </c>
    </row>
    <row r="33" spans="2:10" ht="15">
      <c r="B33" s="86"/>
      <c r="C33" s="86"/>
      <c r="D33" s="80"/>
      <c r="E33" s="80"/>
      <c r="F33" s="80"/>
      <c r="G33" s="81"/>
      <c r="H33" s="113"/>
      <c r="J33" s="53"/>
    </row>
    <row r="34" spans="2:10" ht="15">
      <c r="B34" s="86" t="s">
        <v>97</v>
      </c>
      <c r="D34" s="80"/>
      <c r="E34" s="80"/>
      <c r="F34" s="80"/>
      <c r="G34" s="81"/>
      <c r="H34" s="114">
        <f>SUM(H23:H33)</f>
        <v>-12162</v>
      </c>
      <c r="J34" s="130">
        <f>SUM(J23:J33)</f>
        <v>3988</v>
      </c>
    </row>
    <row r="35" spans="2:10" ht="15">
      <c r="B35" s="86" t="s">
        <v>98</v>
      </c>
      <c r="D35" s="80"/>
      <c r="E35" s="80"/>
      <c r="F35" s="80"/>
      <c r="G35" s="81"/>
      <c r="H35" s="114">
        <f>-422-898</f>
        <v>-1320</v>
      </c>
      <c r="J35" s="72">
        <v>-754</v>
      </c>
    </row>
    <row r="36" spans="2:10" ht="15">
      <c r="B36" s="86"/>
      <c r="D36" s="80"/>
      <c r="E36" s="80"/>
      <c r="F36" s="80"/>
      <c r="G36" s="81"/>
      <c r="H36" s="113"/>
      <c r="J36" s="72"/>
    </row>
    <row r="37" spans="2:10" ht="15">
      <c r="B37" s="86" t="s">
        <v>187</v>
      </c>
      <c r="C37" s="86"/>
      <c r="D37" s="80"/>
      <c r="E37" s="80"/>
      <c r="F37" s="80"/>
      <c r="G37" s="81"/>
      <c r="H37" s="115">
        <f>SUM(H34:H36)</f>
        <v>-13482</v>
      </c>
      <c r="J37" s="131">
        <f>SUM(J34:J36)</f>
        <v>3234</v>
      </c>
    </row>
    <row r="38" spans="2:10" ht="15">
      <c r="B38" s="86"/>
      <c r="C38" s="86"/>
      <c r="D38" s="80"/>
      <c r="E38" s="80"/>
      <c r="F38" s="80"/>
      <c r="G38" s="81"/>
      <c r="H38" s="112"/>
      <c r="J38" s="72"/>
    </row>
    <row r="39" spans="2:10" ht="15">
      <c r="B39" s="86" t="s">
        <v>100</v>
      </c>
      <c r="C39" s="86"/>
      <c r="D39" s="80"/>
      <c r="E39" s="80"/>
      <c r="F39" s="80"/>
      <c r="G39" s="81"/>
      <c r="H39" s="112"/>
      <c r="J39" s="72"/>
    </row>
    <row r="40" spans="2:10" ht="15">
      <c r="B40" s="86" t="s">
        <v>101</v>
      </c>
      <c r="D40" s="80"/>
      <c r="E40" s="80"/>
      <c r="F40" s="80"/>
      <c r="G40" s="81"/>
      <c r="H40" s="112">
        <f>-495-85</f>
        <v>-580</v>
      </c>
      <c r="J40" s="72">
        <v>-350</v>
      </c>
    </row>
    <row r="41" spans="2:10" ht="15">
      <c r="B41" s="86" t="s">
        <v>81</v>
      </c>
      <c r="D41" s="80"/>
      <c r="E41" s="80"/>
      <c r="F41" s="80"/>
      <c r="G41" s="81"/>
      <c r="H41" s="112">
        <f>-H19</f>
        <v>649</v>
      </c>
      <c r="J41" s="72">
        <v>30</v>
      </c>
    </row>
    <row r="42" spans="2:10" ht="15">
      <c r="B42" s="86" t="s">
        <v>99</v>
      </c>
      <c r="D42" s="80"/>
      <c r="E42" s="80"/>
      <c r="F42" s="80"/>
      <c r="G42" s="81"/>
      <c r="H42" s="114">
        <v>386</v>
      </c>
      <c r="J42" s="72">
        <v>27</v>
      </c>
    </row>
    <row r="43" spans="2:10" ht="15">
      <c r="B43" s="86" t="s">
        <v>204</v>
      </c>
      <c r="D43" s="80"/>
      <c r="E43" s="80"/>
      <c r="F43" s="80"/>
      <c r="G43" s="81"/>
      <c r="H43" s="114">
        <v>57</v>
      </c>
      <c r="J43" s="72">
        <v>52</v>
      </c>
    </row>
    <row r="44" spans="2:10" ht="15">
      <c r="B44" s="86" t="s">
        <v>165</v>
      </c>
      <c r="D44" s="80"/>
      <c r="E44" s="80"/>
      <c r="F44" s="80"/>
      <c r="G44" s="81"/>
      <c r="H44" s="114">
        <f>16276-17</f>
        <v>16259</v>
      </c>
      <c r="J44" s="72"/>
    </row>
    <row r="45" spans="2:10" ht="15">
      <c r="B45" s="86" t="s">
        <v>164</v>
      </c>
      <c r="D45" s="80"/>
      <c r="E45" s="80"/>
      <c r="F45" s="80"/>
      <c r="G45" s="81"/>
      <c r="H45" s="114">
        <f>-19900+3919</f>
        <v>-15981</v>
      </c>
      <c r="J45" s="72">
        <v>0</v>
      </c>
    </row>
    <row r="46" spans="2:10" ht="15">
      <c r="B46" s="86"/>
      <c r="C46" s="86"/>
      <c r="D46" s="80"/>
      <c r="E46" s="80"/>
      <c r="F46" s="80"/>
      <c r="G46" s="81"/>
      <c r="H46" s="113"/>
      <c r="J46" s="72"/>
    </row>
    <row r="47" spans="2:10" ht="15">
      <c r="B47" s="86" t="s">
        <v>185</v>
      </c>
      <c r="C47" s="86"/>
      <c r="D47" s="80"/>
      <c r="E47" s="80"/>
      <c r="F47" s="80"/>
      <c r="G47" s="81"/>
      <c r="H47" s="115">
        <f>SUM(H40:H46)</f>
        <v>790</v>
      </c>
      <c r="J47" s="131">
        <f>SUM(J40:J46)</f>
        <v>-241</v>
      </c>
    </row>
    <row r="48" spans="2:10" ht="15">
      <c r="B48" s="86"/>
      <c r="C48" s="86"/>
      <c r="D48" s="80"/>
      <c r="E48" s="80"/>
      <c r="F48" s="80"/>
      <c r="G48" s="81"/>
      <c r="H48" s="112"/>
      <c r="J48" s="72"/>
    </row>
    <row r="49" spans="2:10" ht="15">
      <c r="B49" s="86" t="s">
        <v>102</v>
      </c>
      <c r="C49" s="86"/>
      <c r="D49" s="80"/>
      <c r="E49" s="80"/>
      <c r="F49" s="80"/>
      <c r="G49" s="81"/>
      <c r="H49" s="112"/>
      <c r="J49" s="72"/>
    </row>
    <row r="50" spans="2:10" ht="15">
      <c r="B50" s="86" t="s">
        <v>162</v>
      </c>
      <c r="C50" s="86"/>
      <c r="D50" s="80"/>
      <c r="E50" s="80"/>
      <c r="F50" s="80"/>
      <c r="G50" s="81"/>
      <c r="H50" s="112">
        <v>2000</v>
      </c>
      <c r="J50" s="72">
        <v>0</v>
      </c>
    </row>
    <row r="51" spans="2:10" ht="15">
      <c r="B51" s="86" t="s">
        <v>163</v>
      </c>
      <c r="C51" s="86"/>
      <c r="D51" s="80"/>
      <c r="E51" s="80"/>
      <c r="F51" s="80"/>
      <c r="G51" s="81"/>
      <c r="H51" s="112">
        <v>950</v>
      </c>
      <c r="J51" s="72">
        <v>0</v>
      </c>
    </row>
    <row r="52" spans="2:10" ht="15">
      <c r="B52" s="86" t="s">
        <v>213</v>
      </c>
      <c r="C52" s="86"/>
      <c r="D52" s="80"/>
      <c r="E52" s="80"/>
      <c r="F52" s="80"/>
      <c r="G52" s="81"/>
      <c r="H52" s="112">
        <v>-82</v>
      </c>
      <c r="J52" s="72">
        <v>-425</v>
      </c>
    </row>
    <row r="53" spans="2:10" ht="15">
      <c r="B53" s="86" t="s">
        <v>103</v>
      </c>
      <c r="C53" s="86"/>
      <c r="D53" s="80"/>
      <c r="E53" s="80"/>
      <c r="F53" s="80"/>
      <c r="G53" s="81"/>
      <c r="H53" s="112">
        <v>-88</v>
      </c>
      <c r="J53" s="72">
        <v>-150</v>
      </c>
    </row>
    <row r="54" spans="2:10" ht="15">
      <c r="B54" s="20" t="s">
        <v>154</v>
      </c>
      <c r="C54" s="86"/>
      <c r="D54" s="80"/>
      <c r="E54" s="80"/>
      <c r="F54" s="80"/>
      <c r="G54" s="81"/>
      <c r="H54" s="112">
        <v>-6</v>
      </c>
      <c r="J54" s="72">
        <v>0</v>
      </c>
    </row>
    <row r="55" spans="2:10" ht="15">
      <c r="B55" s="86" t="s">
        <v>80</v>
      </c>
      <c r="C55" s="86"/>
      <c r="D55" s="80"/>
      <c r="E55" s="80"/>
      <c r="F55" s="80"/>
      <c r="G55" s="81"/>
      <c r="H55" s="112">
        <f>'Income Statement'!J35</f>
        <v>-780</v>
      </c>
      <c r="J55" s="72">
        <v>-337</v>
      </c>
    </row>
    <row r="56" spans="2:10" ht="15">
      <c r="B56" s="86"/>
      <c r="C56" s="86"/>
      <c r="D56" s="80"/>
      <c r="E56" s="80"/>
      <c r="F56" s="80"/>
      <c r="G56" s="81"/>
      <c r="H56" s="112"/>
      <c r="J56" s="72"/>
    </row>
    <row r="57" spans="2:10" ht="15">
      <c r="B57" s="86" t="s">
        <v>186</v>
      </c>
      <c r="C57" s="86"/>
      <c r="D57" s="80"/>
      <c r="E57" s="80"/>
      <c r="F57" s="80"/>
      <c r="G57" s="81"/>
      <c r="H57" s="115">
        <f>SUM(H50:H56)</f>
        <v>1994</v>
      </c>
      <c r="J57" s="131">
        <f>SUM(J50:J56)</f>
        <v>-912</v>
      </c>
    </row>
    <row r="58" spans="2:10" ht="15">
      <c r="B58" s="79"/>
      <c r="C58" s="87"/>
      <c r="D58" s="80"/>
      <c r="E58" s="80"/>
      <c r="F58" s="80"/>
      <c r="G58" s="81"/>
      <c r="H58" s="114"/>
      <c r="J58" s="72"/>
    </row>
    <row r="59" spans="2:10" ht="15">
      <c r="B59" s="82" t="s">
        <v>188</v>
      </c>
      <c r="C59" s="86"/>
      <c r="D59" s="80"/>
      <c r="E59" s="80"/>
      <c r="F59" s="80"/>
      <c r="G59" s="81"/>
      <c r="H59" s="114">
        <f>+H37+H47+H57</f>
        <v>-10698</v>
      </c>
      <c r="J59" s="130">
        <f>+J37+J47+J57</f>
        <v>2081</v>
      </c>
    </row>
    <row r="60" spans="2:10" ht="15">
      <c r="B60" s="86" t="s">
        <v>104</v>
      </c>
      <c r="C60" s="86"/>
      <c r="D60" s="80"/>
      <c r="E60" s="80"/>
      <c r="F60" s="80"/>
      <c r="G60" s="81"/>
      <c r="H60" s="112"/>
      <c r="J60" s="72"/>
    </row>
    <row r="61" spans="2:10" ht="15">
      <c r="B61" s="6" t="s">
        <v>189</v>
      </c>
      <c r="C61" s="86"/>
      <c r="D61" s="80"/>
      <c r="E61" s="80"/>
      <c r="F61" s="80"/>
      <c r="G61" s="81"/>
      <c r="H61" s="114">
        <v>18023</v>
      </c>
      <c r="J61" s="72">
        <v>1759</v>
      </c>
    </row>
    <row r="62" spans="2:10" ht="15">
      <c r="B62" s="86" t="s">
        <v>104</v>
      </c>
      <c r="C62" s="86"/>
      <c r="D62" s="80"/>
      <c r="E62" s="80"/>
      <c r="F62" s="80"/>
      <c r="G62" s="81"/>
      <c r="H62" s="111"/>
      <c r="J62" s="72"/>
    </row>
    <row r="63" spans="2:10" ht="15.75" thickBot="1">
      <c r="B63" s="6" t="s">
        <v>119</v>
      </c>
      <c r="C63" s="82"/>
      <c r="D63" s="80"/>
      <c r="E63" s="80"/>
      <c r="F63" s="80"/>
      <c r="G63" s="81"/>
      <c r="H63" s="116">
        <f>+H59+H61</f>
        <v>7325</v>
      </c>
      <c r="J63" s="132">
        <f>+J59+J61</f>
        <v>3840</v>
      </c>
    </row>
    <row r="64" spans="2:10" ht="15.75" thickTop="1">
      <c r="B64" s="82"/>
      <c r="C64" s="79"/>
      <c r="D64" s="80"/>
      <c r="E64" s="80"/>
      <c r="F64" s="80"/>
      <c r="G64" s="81"/>
      <c r="H64" s="112"/>
      <c r="J64" s="72"/>
    </row>
    <row r="65" spans="2:10" ht="15">
      <c r="B65" s="89" t="s">
        <v>128</v>
      </c>
      <c r="C65" s="79"/>
      <c r="D65" s="80"/>
      <c r="E65" s="80"/>
      <c r="F65" s="80"/>
      <c r="G65" s="81"/>
      <c r="H65" s="112"/>
      <c r="J65" s="72"/>
    </row>
    <row r="66" spans="2:10" ht="15">
      <c r="B66" s="122" t="s">
        <v>45</v>
      </c>
      <c r="D66" s="80"/>
      <c r="E66" s="80"/>
      <c r="F66" s="80"/>
      <c r="G66" s="81"/>
      <c r="H66" s="117">
        <f>+BalanceSheet!G24</f>
        <v>4864</v>
      </c>
      <c r="J66" s="72">
        <v>4723</v>
      </c>
    </row>
    <row r="67" spans="2:10" ht="15">
      <c r="B67" s="122" t="s">
        <v>125</v>
      </c>
      <c r="D67" s="80"/>
      <c r="E67" s="80"/>
      <c r="F67" s="80"/>
      <c r="G67" s="81"/>
      <c r="H67" s="117">
        <f>+BalanceSheet!G23</f>
        <v>3219</v>
      </c>
      <c r="J67" s="72">
        <v>1216</v>
      </c>
    </row>
    <row r="68" spans="2:10" ht="15">
      <c r="B68" s="6" t="s">
        <v>126</v>
      </c>
      <c r="D68" s="80"/>
      <c r="E68" s="80"/>
      <c r="F68" s="80"/>
      <c r="G68" s="81"/>
      <c r="H68" s="118">
        <v>-758</v>
      </c>
      <c r="J68" s="72">
        <v>-2099</v>
      </c>
    </row>
    <row r="69" spans="2:10" ht="15">
      <c r="B69" s="31"/>
      <c r="D69" s="80"/>
      <c r="E69" s="80"/>
      <c r="F69" s="80"/>
      <c r="G69" s="81"/>
      <c r="H69" s="119"/>
      <c r="J69" s="72"/>
    </row>
    <row r="70" spans="2:10" ht="15.75" thickBot="1">
      <c r="B70" s="89"/>
      <c r="H70" s="120">
        <f>SUM(H66:H68)</f>
        <v>7325</v>
      </c>
      <c r="J70" s="133">
        <f>SUM(J66:J68)</f>
        <v>3840</v>
      </c>
    </row>
    <row r="71" spans="2:10" ht="15.75" thickTop="1">
      <c r="B71" s="89"/>
      <c r="H71" s="121"/>
      <c r="J71" s="72"/>
    </row>
    <row r="72" spans="2:10" ht="15">
      <c r="B72" s="6" t="s">
        <v>91</v>
      </c>
      <c r="C72" s="6"/>
      <c r="H72" s="111"/>
      <c r="J72" s="72"/>
    </row>
    <row r="73" spans="2:10" ht="15">
      <c r="B73" s="85" t="s">
        <v>152</v>
      </c>
      <c r="H73" s="111" t="s">
        <v>71</v>
      </c>
      <c r="J73" s="72"/>
    </row>
    <row r="74" spans="8:10" ht="15">
      <c r="H74" s="111">
        <f>H70-H63</f>
        <v>0</v>
      </c>
      <c r="J74" s="72"/>
    </row>
    <row r="75" spans="8:10" ht="15">
      <c r="H75" s="111"/>
      <c r="J75" s="72"/>
    </row>
    <row r="76" spans="8:10" ht="15">
      <c r="H76" s="111"/>
      <c r="J76" s="72"/>
    </row>
    <row r="77" ht="15">
      <c r="J77" s="72"/>
    </row>
    <row r="78" ht="15">
      <c r="J78" s="72"/>
    </row>
    <row r="79" ht="15">
      <c r="J79" s="72"/>
    </row>
    <row r="80" ht="15">
      <c r="J80" s="72"/>
    </row>
    <row r="81" ht="15">
      <c r="J81" s="72"/>
    </row>
    <row r="82" ht="15">
      <c r="J82" s="72"/>
    </row>
    <row r="83" ht="15">
      <c r="J83" s="72"/>
    </row>
    <row r="84" ht="15">
      <c r="J84" s="72"/>
    </row>
    <row r="85" ht="15">
      <c r="J85" s="72"/>
    </row>
    <row r="86" ht="15">
      <c r="J86" s="72"/>
    </row>
    <row r="87" ht="15">
      <c r="J87" s="72"/>
    </row>
    <row r="88" ht="15">
      <c r="J88" s="72"/>
    </row>
    <row r="89" ht="15">
      <c r="J89" s="72"/>
    </row>
    <row r="90" ht="15">
      <c r="J90" s="72"/>
    </row>
    <row r="91" ht="15">
      <c r="J91" s="72"/>
    </row>
    <row r="92" ht="15">
      <c r="J92" s="72"/>
    </row>
    <row r="93" ht="15">
      <c r="J93" s="72"/>
    </row>
    <row r="94" ht="15">
      <c r="J94" s="72"/>
    </row>
    <row r="95" ht="15">
      <c r="J95" s="72"/>
    </row>
    <row r="96" ht="15">
      <c r="J96" s="72"/>
    </row>
    <row r="97" ht="15">
      <c r="J97" s="72"/>
    </row>
    <row r="98" ht="15">
      <c r="J98" s="72"/>
    </row>
    <row r="99" ht="15">
      <c r="J99" s="72"/>
    </row>
    <row r="100" ht="15">
      <c r="J100" s="72"/>
    </row>
    <row r="101" ht="15">
      <c r="J101" s="72"/>
    </row>
    <row r="102" ht="15">
      <c r="J102" s="72"/>
    </row>
    <row r="103" ht="15">
      <c r="J103" s="72"/>
    </row>
    <row r="104" ht="15">
      <c r="J104" s="72"/>
    </row>
    <row r="105" ht="15">
      <c r="J105" s="72"/>
    </row>
    <row r="106" ht="15">
      <c r="J106" s="72"/>
    </row>
    <row r="107" ht="15">
      <c r="J107" s="72"/>
    </row>
    <row r="108" ht="15">
      <c r="J108" s="72"/>
    </row>
    <row r="109" ht="15">
      <c r="J109" s="72"/>
    </row>
    <row r="110" ht="15">
      <c r="J110" s="72"/>
    </row>
    <row r="111" ht="15">
      <c r="J111" s="72"/>
    </row>
    <row r="112" ht="15">
      <c r="J112" s="72"/>
    </row>
    <row r="113" ht="15">
      <c r="J113" s="72"/>
    </row>
    <row r="114" ht="15">
      <c r="J114" s="72"/>
    </row>
    <row r="115" ht="15">
      <c r="J115" s="72"/>
    </row>
    <row r="116" ht="15">
      <c r="J116" s="72"/>
    </row>
    <row r="117" ht="15">
      <c r="J117" s="72"/>
    </row>
    <row r="118" ht="15">
      <c r="J118" s="72"/>
    </row>
    <row r="119" ht="15">
      <c r="J119" s="72"/>
    </row>
    <row r="120" ht="15">
      <c r="J120" s="72"/>
    </row>
    <row r="121" ht="15">
      <c r="J121" s="72"/>
    </row>
    <row r="122" ht="15">
      <c r="J122" s="72"/>
    </row>
    <row r="123" ht="15">
      <c r="J123" s="72"/>
    </row>
    <row r="124" ht="15">
      <c r="J124" s="72"/>
    </row>
    <row r="125" ht="15">
      <c r="J125" s="72"/>
    </row>
    <row r="126" ht="15">
      <c r="J126" s="72"/>
    </row>
    <row r="127" ht="15">
      <c r="J127" s="72"/>
    </row>
    <row r="128" ht="15">
      <c r="J128" s="72"/>
    </row>
    <row r="129" ht="15">
      <c r="J129" s="72"/>
    </row>
    <row r="130" ht="15">
      <c r="J130" s="72"/>
    </row>
    <row r="131" ht="15">
      <c r="J131" s="72"/>
    </row>
    <row r="132" ht="15">
      <c r="J132" s="72"/>
    </row>
    <row r="133" ht="15">
      <c r="J133" s="72"/>
    </row>
    <row r="134" ht="15">
      <c r="J134" s="72"/>
    </row>
    <row r="135" ht="15">
      <c r="J135" s="72"/>
    </row>
    <row r="136" ht="15">
      <c r="J136" s="72"/>
    </row>
    <row r="137" ht="15">
      <c r="J137" s="72"/>
    </row>
    <row r="138" ht="15">
      <c r="J138" s="72"/>
    </row>
    <row r="139" ht="15">
      <c r="J139" s="72"/>
    </row>
    <row r="140" ht="15">
      <c r="J140" s="72"/>
    </row>
    <row r="141" ht="15">
      <c r="J141" s="72"/>
    </row>
    <row r="142" ht="15">
      <c r="J142" s="72"/>
    </row>
    <row r="143" ht="15">
      <c r="J143" s="72"/>
    </row>
    <row r="144" ht="15">
      <c r="J144" s="72"/>
    </row>
    <row r="145" ht="15">
      <c r="J145" s="72"/>
    </row>
    <row r="146" ht="15">
      <c r="J146" s="72"/>
    </row>
    <row r="147" ht="15">
      <c r="J147" s="72"/>
    </row>
    <row r="148" ht="15">
      <c r="J148" s="72"/>
    </row>
    <row r="149" ht="15">
      <c r="J149" s="72"/>
    </row>
    <row r="150" ht="15">
      <c r="J150" s="72"/>
    </row>
    <row r="151" ht="15">
      <c r="J151" s="72"/>
    </row>
    <row r="152" ht="15">
      <c r="J152" s="72"/>
    </row>
    <row r="153" ht="15">
      <c r="J153" s="72"/>
    </row>
    <row r="154" ht="15">
      <c r="J154" s="72"/>
    </row>
    <row r="155" ht="15">
      <c r="J155" s="72"/>
    </row>
    <row r="156" ht="15">
      <c r="J156" s="72"/>
    </row>
    <row r="157" ht="15">
      <c r="J157" s="72"/>
    </row>
    <row r="158" ht="15">
      <c r="J158" s="72"/>
    </row>
    <row r="159" ht="15">
      <c r="J159" s="72"/>
    </row>
    <row r="160" ht="15">
      <c r="J160" s="72"/>
    </row>
    <row r="161" ht="15">
      <c r="J161" s="72"/>
    </row>
    <row r="162" ht="15">
      <c r="J162" s="72"/>
    </row>
    <row r="163" ht="15">
      <c r="J163" s="72"/>
    </row>
    <row r="164" ht="15">
      <c r="J164" s="72"/>
    </row>
    <row r="165" ht="15">
      <c r="J165" s="72"/>
    </row>
    <row r="166" ht="15">
      <c r="J166" s="72"/>
    </row>
    <row r="167" ht="15">
      <c r="J167" s="72"/>
    </row>
    <row r="168" ht="15">
      <c r="J168" s="72"/>
    </row>
    <row r="169" ht="15">
      <c r="J169" s="72"/>
    </row>
    <row r="170" ht="15">
      <c r="J170" s="72"/>
    </row>
    <row r="171" ht="15">
      <c r="J171" s="72"/>
    </row>
    <row r="172" ht="15">
      <c r="J172" s="72"/>
    </row>
    <row r="173" ht="15">
      <c r="J173" s="72"/>
    </row>
    <row r="174" ht="15">
      <c r="J174" s="72"/>
    </row>
    <row r="175" ht="15">
      <c r="J175" s="72"/>
    </row>
    <row r="176" ht="15">
      <c r="J176" s="72"/>
    </row>
    <row r="177" ht="15">
      <c r="J177" s="72"/>
    </row>
    <row r="178" ht="15">
      <c r="J178" s="72"/>
    </row>
    <row r="179" ht="15">
      <c r="J179" s="72"/>
    </row>
    <row r="180" ht="15">
      <c r="J180" s="72"/>
    </row>
    <row r="181" ht="15">
      <c r="J181" s="72"/>
    </row>
    <row r="182" ht="15">
      <c r="J182" s="72"/>
    </row>
    <row r="183" ht="15">
      <c r="J183" s="72"/>
    </row>
    <row r="184" ht="15">
      <c r="J184" s="72"/>
    </row>
    <row r="185" ht="15">
      <c r="J185" s="72"/>
    </row>
    <row r="186" ht="15">
      <c r="J186" s="72"/>
    </row>
    <row r="187" ht="15">
      <c r="J187" s="72"/>
    </row>
    <row r="188" ht="15">
      <c r="J188" s="72"/>
    </row>
    <row r="189" ht="15">
      <c r="J189" s="72"/>
    </row>
    <row r="190" ht="15">
      <c r="J190" s="72"/>
    </row>
    <row r="191" ht="15">
      <c r="J191" s="72"/>
    </row>
    <row r="192" ht="15">
      <c r="J192" s="72"/>
    </row>
  </sheetData>
  <printOptions/>
  <pageMargins left="0.55" right="0.55" top="0.7" bottom="0.67" header="0.5" footer="0.5"/>
  <pageSetup fitToHeight="1" fitToWidth="1" horizontalDpi="600" verticalDpi="600" orientation="portrait" paperSize="9" scale="66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zoomScale="75" zoomScaleNormal="75" workbookViewId="0" topLeftCell="A177">
      <selection activeCell="A131" sqref="A131:I200"/>
    </sheetView>
  </sheetViews>
  <sheetFormatPr defaultColWidth="9.140625" defaultRowHeight="12.75"/>
  <cols>
    <col min="1" max="1" width="5.140625" style="0" customWidth="1"/>
    <col min="3" max="3" width="18.57421875" style="0" customWidth="1"/>
    <col min="4" max="4" width="12.8515625" style="0" customWidth="1"/>
    <col min="5" max="5" width="13.421875" style="0" customWidth="1"/>
    <col min="6" max="6" width="17.140625" style="0" customWidth="1"/>
    <col min="7" max="7" width="18.8515625" style="0" customWidth="1"/>
    <col min="8" max="8" width="18.140625" style="0" customWidth="1"/>
    <col min="9" max="9" width="10.421875" style="0" customWidth="1"/>
    <col min="10" max="10" width="14.421875" style="0" bestFit="1" customWidth="1"/>
    <col min="11" max="11" width="10.00390625" style="0" bestFit="1" customWidth="1"/>
  </cols>
  <sheetData>
    <row r="1" spans="1:9" ht="15.75">
      <c r="A1" s="218" t="s">
        <v>214</v>
      </c>
      <c r="B1" s="149"/>
      <c r="C1" s="196"/>
      <c r="D1" s="196"/>
      <c r="E1" s="196"/>
      <c r="F1" s="196"/>
      <c r="G1" s="196"/>
      <c r="H1" s="196"/>
      <c r="I1" s="196"/>
    </row>
    <row r="2" spans="1:9" ht="15.75">
      <c r="A2" s="218" t="s">
        <v>215</v>
      </c>
      <c r="B2" s="149"/>
      <c r="C2" s="196"/>
      <c r="D2" s="196"/>
      <c r="E2" s="196"/>
      <c r="F2" s="196"/>
      <c r="G2" s="196"/>
      <c r="H2" s="196"/>
      <c r="I2" s="196"/>
    </row>
    <row r="3" spans="1:9" ht="15.75">
      <c r="A3" s="216" t="s">
        <v>44</v>
      </c>
      <c r="B3" s="149"/>
      <c r="C3" s="219"/>
      <c r="D3" s="219"/>
      <c r="E3" s="219"/>
      <c r="F3" s="219"/>
      <c r="G3" s="219"/>
      <c r="H3" s="219"/>
      <c r="I3" s="219"/>
    </row>
    <row r="4" spans="1:9" ht="15.75">
      <c r="A4" s="159" t="s">
        <v>0</v>
      </c>
      <c r="B4" s="149"/>
      <c r="C4" s="145"/>
      <c r="D4" s="145"/>
      <c r="E4" s="145"/>
      <c r="F4" s="145"/>
      <c r="G4" s="145"/>
      <c r="H4" s="145"/>
      <c r="I4" s="145"/>
    </row>
    <row r="5" spans="1:9" ht="15.7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.75">
      <c r="A6" s="220" t="s">
        <v>21</v>
      </c>
      <c r="B6" s="150"/>
      <c r="C6" s="150"/>
      <c r="D6" s="150"/>
      <c r="E6" s="150"/>
      <c r="F6" s="150"/>
      <c r="G6" s="151"/>
      <c r="H6" s="152"/>
      <c r="I6" s="151"/>
    </row>
    <row r="7" spans="1:9" ht="15.75">
      <c r="A7" s="145"/>
      <c r="B7" s="146"/>
      <c r="C7" s="146"/>
      <c r="D7" s="146"/>
      <c r="E7" s="146"/>
      <c r="F7" s="146"/>
      <c r="G7" s="146"/>
      <c r="H7" s="146"/>
      <c r="I7" s="147"/>
    </row>
    <row r="8" spans="1:9" ht="15.75">
      <c r="A8" s="145">
        <v>1</v>
      </c>
      <c r="B8" s="148" t="s">
        <v>106</v>
      </c>
      <c r="C8" s="146"/>
      <c r="D8" s="146"/>
      <c r="E8" s="146"/>
      <c r="F8" s="146"/>
      <c r="G8" s="146"/>
      <c r="H8" s="146"/>
      <c r="I8" s="147"/>
    </row>
    <row r="9" spans="1:9" ht="15.75">
      <c r="A9" s="145"/>
      <c r="B9" s="149" t="s">
        <v>228</v>
      </c>
      <c r="C9" s="150"/>
      <c r="D9" s="150"/>
      <c r="E9" s="150"/>
      <c r="F9" s="150"/>
      <c r="G9" s="151"/>
      <c r="H9" s="152"/>
      <c r="I9" s="151"/>
    </row>
    <row r="10" spans="1:9" ht="15.75">
      <c r="A10" s="145"/>
      <c r="B10" s="149" t="s">
        <v>229</v>
      </c>
      <c r="C10" s="150"/>
      <c r="D10" s="150"/>
      <c r="E10" s="150"/>
      <c r="F10" s="150"/>
      <c r="G10" s="151"/>
      <c r="H10" s="152"/>
      <c r="I10" s="151"/>
    </row>
    <row r="11" spans="1:9" ht="15.75">
      <c r="A11" s="145"/>
      <c r="B11" s="149" t="s">
        <v>230</v>
      </c>
      <c r="C11" s="146"/>
      <c r="D11" s="146"/>
      <c r="E11" s="146"/>
      <c r="F11" s="146"/>
      <c r="G11" s="146"/>
      <c r="H11" s="146"/>
      <c r="I11" s="147"/>
    </row>
    <row r="12" spans="1:9" ht="15.75">
      <c r="A12" s="145"/>
      <c r="B12" s="149"/>
      <c r="C12" s="146"/>
      <c r="D12" s="146"/>
      <c r="E12" s="146"/>
      <c r="F12" s="146"/>
      <c r="G12" s="146"/>
      <c r="H12" s="146"/>
      <c r="I12" s="147"/>
    </row>
    <row r="13" spans="1:9" ht="15.75">
      <c r="A13" s="145"/>
      <c r="B13" s="149" t="s">
        <v>231</v>
      </c>
      <c r="C13" s="150"/>
      <c r="D13" s="150"/>
      <c r="E13" s="150"/>
      <c r="F13" s="150"/>
      <c r="G13" s="151"/>
      <c r="H13" s="152"/>
      <c r="I13" s="151"/>
    </row>
    <row r="14" spans="1:9" ht="15.75">
      <c r="A14" s="145"/>
      <c r="B14" s="149" t="s">
        <v>232</v>
      </c>
      <c r="C14" s="150"/>
      <c r="D14" s="150"/>
      <c r="E14" s="150"/>
      <c r="F14" s="150"/>
      <c r="G14" s="151"/>
      <c r="H14" s="152"/>
      <c r="I14" s="151"/>
    </row>
    <row r="15" spans="1:9" ht="15.75">
      <c r="A15" s="145"/>
      <c r="B15" s="149"/>
      <c r="C15" s="150"/>
      <c r="D15" s="150"/>
      <c r="E15" s="150"/>
      <c r="F15" s="150"/>
      <c r="G15" s="151"/>
      <c r="H15" s="152"/>
      <c r="I15" s="151"/>
    </row>
    <row r="16" spans="1:9" ht="15.75">
      <c r="A16" s="145">
        <v>2</v>
      </c>
      <c r="B16" s="148" t="s">
        <v>127</v>
      </c>
      <c r="C16" s="150"/>
      <c r="D16" s="150"/>
      <c r="E16" s="150"/>
      <c r="F16" s="150"/>
      <c r="G16" s="151"/>
      <c r="H16" s="152"/>
      <c r="I16" s="151"/>
    </row>
    <row r="17" spans="1:9" ht="15.75">
      <c r="A17" s="145"/>
      <c r="B17" s="149" t="s">
        <v>233</v>
      </c>
      <c r="C17" s="150"/>
      <c r="D17" s="150"/>
      <c r="E17" s="150"/>
      <c r="F17" s="150"/>
      <c r="G17" s="151"/>
      <c r="H17" s="152"/>
      <c r="I17" s="151"/>
    </row>
    <row r="18" spans="1:9" ht="15.75">
      <c r="A18" s="145"/>
      <c r="B18" s="149" t="s">
        <v>234</v>
      </c>
      <c r="C18" s="150"/>
      <c r="D18" s="150"/>
      <c r="E18" s="150"/>
      <c r="F18" s="150"/>
      <c r="G18" s="151"/>
      <c r="H18" s="152"/>
      <c r="I18" s="151"/>
    </row>
    <row r="19" spans="1:9" ht="15.75">
      <c r="A19" s="145"/>
      <c r="B19" s="149"/>
      <c r="C19" s="150"/>
      <c r="D19" s="150"/>
      <c r="E19" s="150"/>
      <c r="F19" s="150"/>
      <c r="G19" s="151"/>
      <c r="H19" s="152"/>
      <c r="I19" s="151"/>
    </row>
    <row r="20" spans="1:9" ht="15.75">
      <c r="A20" s="145">
        <v>3</v>
      </c>
      <c r="B20" s="148" t="s">
        <v>173</v>
      </c>
      <c r="C20" s="153"/>
      <c r="D20" s="154"/>
      <c r="E20" s="154"/>
      <c r="F20" s="154"/>
      <c r="G20" s="155"/>
      <c r="H20" s="156"/>
      <c r="I20" s="155"/>
    </row>
    <row r="21" spans="1:9" ht="15.75">
      <c r="A21" s="145"/>
      <c r="B21" s="150" t="s">
        <v>174</v>
      </c>
      <c r="C21" s="153"/>
      <c r="D21" s="154"/>
      <c r="E21" s="154"/>
      <c r="F21" s="154"/>
      <c r="G21" s="155"/>
      <c r="H21" s="156"/>
      <c r="I21" s="155"/>
    </row>
    <row r="22" spans="1:9" ht="15.75">
      <c r="A22" s="145"/>
      <c r="B22" s="149"/>
      <c r="C22" s="150"/>
      <c r="D22" s="150"/>
      <c r="E22" s="150"/>
      <c r="F22" s="150"/>
      <c r="G22" s="151"/>
      <c r="H22" s="152"/>
      <c r="I22" s="151"/>
    </row>
    <row r="23" spans="1:9" ht="15.75">
      <c r="A23" s="145">
        <v>4</v>
      </c>
      <c r="B23" s="148" t="s">
        <v>107</v>
      </c>
      <c r="C23" s="150"/>
      <c r="D23" s="150"/>
      <c r="E23" s="150"/>
      <c r="F23" s="150"/>
      <c r="G23" s="151"/>
      <c r="H23" s="152"/>
      <c r="I23" s="151"/>
    </row>
    <row r="24" spans="1:9" ht="15.75">
      <c r="A24" s="145"/>
      <c r="B24" s="149" t="s">
        <v>278</v>
      </c>
      <c r="C24" s="150"/>
      <c r="D24" s="150"/>
      <c r="E24" s="150"/>
      <c r="F24" s="150"/>
      <c r="G24" s="151"/>
      <c r="H24" s="152"/>
      <c r="I24" s="151"/>
    </row>
    <row r="25" spans="1:9" ht="15.75">
      <c r="A25" s="145"/>
      <c r="B25" s="149" t="s">
        <v>279</v>
      </c>
      <c r="C25" s="150"/>
      <c r="D25" s="150"/>
      <c r="E25" s="150"/>
      <c r="F25" s="150"/>
      <c r="G25" s="151"/>
      <c r="H25" s="152"/>
      <c r="I25" s="151"/>
    </row>
    <row r="26" spans="1:9" ht="15.75">
      <c r="A26" s="145"/>
      <c r="B26" s="149"/>
      <c r="C26" s="150"/>
      <c r="D26" s="150"/>
      <c r="E26" s="150"/>
      <c r="F26" s="150"/>
      <c r="G26" s="151"/>
      <c r="H26" s="152"/>
      <c r="I26" s="151"/>
    </row>
    <row r="27" spans="1:9" ht="15.75">
      <c r="A27" s="145">
        <v>5</v>
      </c>
      <c r="B27" s="148" t="s">
        <v>108</v>
      </c>
      <c r="C27" s="150"/>
      <c r="D27" s="150"/>
      <c r="E27" s="150"/>
      <c r="F27" s="150"/>
      <c r="G27" s="151"/>
      <c r="H27" s="152"/>
      <c r="I27" s="151"/>
    </row>
    <row r="28" spans="1:9" ht="15.75">
      <c r="A28" s="145"/>
      <c r="B28" s="157" t="s">
        <v>276</v>
      </c>
      <c r="C28" s="150"/>
      <c r="D28" s="150"/>
      <c r="E28" s="150"/>
      <c r="F28" s="150"/>
      <c r="G28" s="151"/>
      <c r="H28" s="152"/>
      <c r="I28" s="151"/>
    </row>
    <row r="29" spans="1:9" ht="15.75">
      <c r="A29" s="145"/>
      <c r="B29" s="157" t="s">
        <v>277</v>
      </c>
      <c r="C29" s="150"/>
      <c r="D29" s="150"/>
      <c r="E29" s="150"/>
      <c r="F29" s="150"/>
      <c r="G29" s="151"/>
      <c r="H29" s="152"/>
      <c r="I29" s="151"/>
    </row>
    <row r="30" spans="1:9" ht="15.75">
      <c r="A30" s="145"/>
      <c r="B30" s="158"/>
      <c r="C30" s="150"/>
      <c r="D30" s="150"/>
      <c r="E30" s="150"/>
      <c r="F30" s="150"/>
      <c r="G30" s="151"/>
      <c r="H30" s="152"/>
      <c r="I30" s="151"/>
    </row>
    <row r="31" spans="1:9" ht="15.75">
      <c r="A31" s="145">
        <v>6</v>
      </c>
      <c r="B31" s="159" t="s">
        <v>105</v>
      </c>
      <c r="C31" s="160"/>
      <c r="D31" s="150"/>
      <c r="E31" s="150"/>
      <c r="F31" s="150"/>
      <c r="G31" s="151"/>
      <c r="H31" s="152"/>
      <c r="I31" s="151"/>
    </row>
    <row r="32" spans="1:9" ht="15.75">
      <c r="A32" s="145"/>
      <c r="B32" s="150" t="s">
        <v>235</v>
      </c>
      <c r="C32" s="160"/>
      <c r="D32" s="150"/>
      <c r="E32" s="150"/>
      <c r="F32" s="150"/>
      <c r="G32" s="151"/>
      <c r="H32" s="152"/>
      <c r="I32" s="151"/>
    </row>
    <row r="33" spans="1:9" ht="15.75">
      <c r="A33" s="145"/>
      <c r="B33" s="150" t="s">
        <v>236</v>
      </c>
      <c r="C33" s="160"/>
      <c r="D33" s="150"/>
      <c r="E33" s="150"/>
      <c r="F33" s="150"/>
      <c r="G33" s="151"/>
      <c r="H33" s="152"/>
      <c r="I33" s="151"/>
    </row>
    <row r="34" spans="1:9" ht="15.75">
      <c r="A34" s="145"/>
      <c r="B34" s="149" t="s">
        <v>71</v>
      </c>
      <c r="C34" s="150"/>
      <c r="D34" s="150"/>
      <c r="E34" s="150"/>
      <c r="F34" s="150"/>
      <c r="G34" s="151"/>
      <c r="H34" s="152"/>
      <c r="I34" s="151"/>
    </row>
    <row r="35" spans="1:9" ht="15.75">
      <c r="A35" s="145">
        <v>7</v>
      </c>
      <c r="B35" s="159" t="s">
        <v>156</v>
      </c>
      <c r="C35" s="146"/>
      <c r="D35" s="150"/>
      <c r="E35" s="150"/>
      <c r="F35" s="150"/>
      <c r="G35" s="151"/>
      <c r="H35" s="152"/>
      <c r="I35" s="151"/>
    </row>
    <row r="36" spans="1:9" ht="15.75">
      <c r="A36" s="145" t="s">
        <v>71</v>
      </c>
      <c r="B36" s="150" t="s">
        <v>205</v>
      </c>
      <c r="C36" s="149"/>
      <c r="D36" s="150"/>
      <c r="E36" s="150"/>
      <c r="F36" s="150"/>
      <c r="G36" s="151"/>
      <c r="H36" s="152"/>
      <c r="I36" s="151"/>
    </row>
    <row r="37" spans="1:9" ht="15.75">
      <c r="A37" s="145"/>
      <c r="B37" s="148"/>
      <c r="C37" s="150"/>
      <c r="D37" s="150"/>
      <c r="E37" s="150"/>
      <c r="F37" s="150"/>
      <c r="G37" s="151"/>
      <c r="H37" s="152"/>
      <c r="I37" s="151"/>
    </row>
    <row r="38" spans="1:11" ht="15.75">
      <c r="A38" s="145">
        <v>8</v>
      </c>
      <c r="B38" s="159" t="s">
        <v>31</v>
      </c>
      <c r="C38" s="161"/>
      <c r="D38" s="162"/>
      <c r="E38" s="162"/>
      <c r="F38" s="162"/>
      <c r="G38" s="163"/>
      <c r="H38" s="149"/>
      <c r="I38" s="149"/>
      <c r="J38" s="149"/>
      <c r="K38" s="149"/>
    </row>
    <row r="39" spans="1:11" ht="15.75">
      <c r="A39" s="145"/>
      <c r="B39" s="150" t="s">
        <v>176</v>
      </c>
      <c r="C39" s="161"/>
      <c r="D39" s="162"/>
      <c r="E39" s="162"/>
      <c r="F39" s="162"/>
      <c r="G39" s="163"/>
      <c r="H39" s="149"/>
      <c r="I39" s="149"/>
      <c r="J39" s="149"/>
      <c r="K39" s="149"/>
    </row>
    <row r="40" spans="1:11" ht="15.75">
      <c r="A40" s="145"/>
      <c r="B40" s="150"/>
      <c r="C40" s="161"/>
      <c r="D40" s="162"/>
      <c r="E40" s="162"/>
      <c r="F40" s="162"/>
      <c r="G40" s="164"/>
      <c r="H40" s="165"/>
      <c r="I40" s="149"/>
      <c r="J40" s="149"/>
      <c r="K40" s="149"/>
    </row>
    <row r="41" spans="1:11" ht="45.75">
      <c r="A41" s="145"/>
      <c r="B41" s="150"/>
      <c r="C41" s="161"/>
      <c r="D41" s="166" t="s">
        <v>54</v>
      </c>
      <c r="E41" s="166" t="s">
        <v>273</v>
      </c>
      <c r="F41" s="166" t="s">
        <v>274</v>
      </c>
      <c r="G41" s="166" t="s">
        <v>275</v>
      </c>
      <c r="H41" s="166" t="s">
        <v>166</v>
      </c>
      <c r="I41" s="166" t="s">
        <v>24</v>
      </c>
      <c r="J41" s="166" t="s">
        <v>167</v>
      </c>
      <c r="K41" s="167" t="s">
        <v>132</v>
      </c>
    </row>
    <row r="42" spans="1:11" ht="15.75">
      <c r="A42" s="145"/>
      <c r="B42" s="150"/>
      <c r="C42" s="161"/>
      <c r="D42" s="166" t="s">
        <v>23</v>
      </c>
      <c r="E42" s="166" t="s">
        <v>23</v>
      </c>
      <c r="F42" s="166" t="s">
        <v>23</v>
      </c>
      <c r="G42" s="166" t="s">
        <v>23</v>
      </c>
      <c r="H42" s="166" t="s">
        <v>23</v>
      </c>
      <c r="I42" s="166" t="s">
        <v>23</v>
      </c>
      <c r="J42" s="166" t="s">
        <v>23</v>
      </c>
      <c r="K42" s="166" t="s">
        <v>23</v>
      </c>
    </row>
    <row r="43" spans="1:11" ht="15.75">
      <c r="A43" s="145"/>
      <c r="B43" s="159" t="s">
        <v>135</v>
      </c>
      <c r="C43" s="161"/>
      <c r="D43" s="162"/>
      <c r="E43" s="149"/>
      <c r="F43" s="162"/>
      <c r="G43" s="164"/>
      <c r="H43" s="149"/>
      <c r="I43" s="149"/>
      <c r="J43" s="149"/>
      <c r="K43" s="149"/>
    </row>
    <row r="44" spans="1:11" ht="15">
      <c r="A44" s="149"/>
      <c r="B44" s="150" t="s">
        <v>133</v>
      </c>
      <c r="C44" s="161"/>
      <c r="D44" s="165">
        <v>12328</v>
      </c>
      <c r="E44" s="165">
        <v>3398</v>
      </c>
      <c r="F44" s="168">
        <v>0</v>
      </c>
      <c r="G44" s="152">
        <v>4051</v>
      </c>
      <c r="H44" s="152">
        <v>5367</v>
      </c>
      <c r="I44" s="152">
        <v>0</v>
      </c>
      <c r="J44" s="152">
        <v>0</v>
      </c>
      <c r="K44" s="169">
        <f>SUM(D44:I44)</f>
        <v>25144</v>
      </c>
    </row>
    <row r="45" spans="1:11" ht="15.75">
      <c r="A45" s="145"/>
      <c r="B45" s="150" t="s">
        <v>134</v>
      </c>
      <c r="C45" s="161"/>
      <c r="D45" s="152">
        <v>0</v>
      </c>
      <c r="E45" s="152">
        <v>0</v>
      </c>
      <c r="F45" s="170">
        <v>240</v>
      </c>
      <c r="G45" s="152">
        <v>0</v>
      </c>
      <c r="H45" s="152">
        <v>48</v>
      </c>
      <c r="I45" s="152">
        <v>0</v>
      </c>
      <c r="J45" s="171">
        <f>-240-48</f>
        <v>-288</v>
      </c>
      <c r="K45" s="152">
        <v>0</v>
      </c>
    </row>
    <row r="46" spans="1:11" ht="15.75">
      <c r="A46" s="145"/>
      <c r="B46" s="150"/>
      <c r="C46" s="161"/>
      <c r="D46" s="172">
        <f aca="true" t="shared" si="0" ref="D46:K46">SUM(D44:D45)</f>
        <v>12328</v>
      </c>
      <c r="E46" s="172">
        <f t="shared" si="0"/>
        <v>3398</v>
      </c>
      <c r="F46" s="173">
        <f t="shared" si="0"/>
        <v>240</v>
      </c>
      <c r="G46" s="174">
        <f t="shared" si="0"/>
        <v>4051</v>
      </c>
      <c r="H46" s="174">
        <f t="shared" si="0"/>
        <v>5415</v>
      </c>
      <c r="I46" s="174">
        <f t="shared" si="0"/>
        <v>0</v>
      </c>
      <c r="J46" s="174"/>
      <c r="K46" s="175">
        <f t="shared" si="0"/>
        <v>25144</v>
      </c>
    </row>
    <row r="47" spans="1:11" ht="15.75">
      <c r="A47" s="145"/>
      <c r="B47" s="150"/>
      <c r="C47" s="161"/>
      <c r="D47" s="162"/>
      <c r="E47" s="162"/>
      <c r="F47" s="162"/>
      <c r="G47" s="149"/>
      <c r="H47" s="149"/>
      <c r="I47" s="149"/>
      <c r="J47" s="149"/>
      <c r="K47" s="176"/>
    </row>
    <row r="48" spans="1:11" ht="15.75">
      <c r="A48" s="145"/>
      <c r="B48" s="159" t="s">
        <v>137</v>
      </c>
      <c r="C48" s="161"/>
      <c r="D48" s="162"/>
      <c r="E48" s="162"/>
      <c r="F48" s="162"/>
      <c r="G48" s="149"/>
      <c r="H48" s="149"/>
      <c r="I48" s="149"/>
      <c r="J48" s="149"/>
      <c r="K48" s="176"/>
    </row>
    <row r="49" spans="1:11" ht="15.75">
      <c r="A49" s="145"/>
      <c r="B49" s="177" t="s">
        <v>168</v>
      </c>
      <c r="C49" s="177"/>
      <c r="D49" s="149"/>
      <c r="E49" s="149"/>
      <c r="F49" s="149"/>
      <c r="G49" s="149"/>
      <c r="H49" s="149"/>
      <c r="I49" s="149"/>
      <c r="J49" s="149"/>
      <c r="K49" s="149"/>
    </row>
    <row r="50" spans="1:11" ht="15.75">
      <c r="A50" s="145"/>
      <c r="B50" s="149" t="s">
        <v>169</v>
      </c>
      <c r="C50" s="178"/>
      <c r="D50" s="179">
        <v>2418</v>
      </c>
      <c r="E50" s="170">
        <v>-515</v>
      </c>
      <c r="F50" s="170">
        <v>15420</v>
      </c>
      <c r="G50" s="168">
        <v>-204</v>
      </c>
      <c r="H50" s="168">
        <v>2065</v>
      </c>
      <c r="I50" s="168">
        <v>-1</v>
      </c>
      <c r="J50" s="168">
        <v>-857</v>
      </c>
      <c r="K50" s="180">
        <f>SUM(D50:J50)</f>
        <v>18326</v>
      </c>
    </row>
    <row r="51" spans="1:11" ht="15.75">
      <c r="A51" s="145"/>
      <c r="B51" s="177" t="s">
        <v>93</v>
      </c>
      <c r="C51" s="177"/>
      <c r="D51" s="162"/>
      <c r="E51" s="162"/>
      <c r="F51" s="162"/>
      <c r="G51" s="149"/>
      <c r="H51" s="149"/>
      <c r="I51" s="149"/>
      <c r="J51" s="149"/>
      <c r="K51" s="168">
        <v>-780</v>
      </c>
    </row>
    <row r="52" spans="1:11" ht="15.75">
      <c r="A52" s="145"/>
      <c r="B52" s="177" t="s">
        <v>171</v>
      </c>
      <c r="C52" s="177"/>
      <c r="D52" s="162"/>
      <c r="E52" s="162"/>
      <c r="F52" s="162"/>
      <c r="G52" s="149"/>
      <c r="H52" s="149"/>
      <c r="I52" s="149"/>
      <c r="J52" s="149"/>
      <c r="K52" s="168"/>
    </row>
    <row r="53" spans="1:11" ht="15.75">
      <c r="A53" s="145"/>
      <c r="B53" s="149" t="s">
        <v>172</v>
      </c>
      <c r="C53" s="178"/>
      <c r="D53" s="181"/>
      <c r="E53" s="181"/>
      <c r="F53" s="181"/>
      <c r="G53" s="182"/>
      <c r="H53" s="183"/>
      <c r="I53" s="182"/>
      <c r="J53" s="182"/>
      <c r="K53" s="184">
        <v>649</v>
      </c>
    </row>
    <row r="54" spans="1:11" ht="15.75">
      <c r="A54" s="145"/>
      <c r="B54" s="150"/>
      <c r="C54" s="161"/>
      <c r="D54" s="162"/>
      <c r="E54" s="162"/>
      <c r="F54" s="162"/>
      <c r="G54" s="177"/>
      <c r="H54" s="177"/>
      <c r="I54" s="177"/>
      <c r="J54" s="177"/>
      <c r="K54" s="176"/>
    </row>
    <row r="55" spans="1:11" ht="15.75">
      <c r="A55" s="145"/>
      <c r="B55" s="149" t="s">
        <v>130</v>
      </c>
      <c r="C55" s="150"/>
      <c r="D55" s="179"/>
      <c r="E55" s="179"/>
      <c r="F55" s="179"/>
      <c r="G55" s="179"/>
      <c r="H55" s="179"/>
      <c r="I55" s="179"/>
      <c r="J55" s="167"/>
      <c r="K55" s="185">
        <f>SUM(K49:K54)</f>
        <v>18195</v>
      </c>
    </row>
    <row r="56" spans="1:11" ht="15.75">
      <c r="A56" s="145"/>
      <c r="B56" s="149" t="str">
        <f>+'Income Statement'!B40</f>
        <v>Income tax expense</v>
      </c>
      <c r="C56" s="150"/>
      <c r="D56" s="162"/>
      <c r="E56" s="162"/>
      <c r="F56" s="162"/>
      <c r="G56" s="149"/>
      <c r="H56" s="149"/>
      <c r="I56" s="149"/>
      <c r="J56" s="149"/>
      <c r="K56" s="184">
        <f>+'Income Statement'!J40</f>
        <v>-947</v>
      </c>
    </row>
    <row r="57" spans="1:11" ht="15.75">
      <c r="A57" s="145"/>
      <c r="B57" s="149" t="s">
        <v>131</v>
      </c>
      <c r="C57" s="150"/>
      <c r="D57" s="162"/>
      <c r="E57" s="162"/>
      <c r="F57" s="162"/>
      <c r="G57" s="149"/>
      <c r="H57" s="149"/>
      <c r="I57" s="149"/>
      <c r="J57" s="149"/>
      <c r="K57" s="180">
        <f>SUM(K55:K56)</f>
        <v>17248</v>
      </c>
    </row>
    <row r="58" spans="1:11" ht="15.75">
      <c r="A58" s="145"/>
      <c r="B58" s="150" t="s">
        <v>136</v>
      </c>
      <c r="C58" s="161"/>
      <c r="D58" s="162"/>
      <c r="E58" s="162"/>
      <c r="F58" s="162"/>
      <c r="G58" s="163"/>
      <c r="H58" s="186"/>
      <c r="I58" s="149"/>
      <c r="J58" s="149"/>
      <c r="K58" s="180">
        <f>+'Income Statement'!J43</f>
        <v>-516</v>
      </c>
    </row>
    <row r="59" spans="1:11" ht="15.75">
      <c r="A59" s="145"/>
      <c r="B59" s="150" t="str">
        <f>+'Income Statement'!B45</f>
        <v>Net profit for the period</v>
      </c>
      <c r="C59" s="149"/>
      <c r="D59" s="149"/>
      <c r="E59" s="162"/>
      <c r="F59" s="162"/>
      <c r="G59" s="177"/>
      <c r="H59" s="165"/>
      <c r="I59" s="149"/>
      <c r="J59" s="149"/>
      <c r="K59" s="187">
        <f>SUM(K57:K58)</f>
        <v>16732</v>
      </c>
    </row>
    <row r="60" spans="1:11" ht="15.75">
      <c r="A60" s="145"/>
      <c r="B60" s="162"/>
      <c r="C60" s="149"/>
      <c r="D60" s="149"/>
      <c r="E60" s="162"/>
      <c r="F60" s="162"/>
      <c r="G60" s="177"/>
      <c r="H60" s="165"/>
      <c r="I60" s="149"/>
      <c r="J60" s="149"/>
      <c r="K60" s="165"/>
    </row>
    <row r="61" spans="1:11" ht="15.75">
      <c r="A61" s="145"/>
      <c r="B61" s="188" t="s">
        <v>138</v>
      </c>
      <c r="C61" s="149"/>
      <c r="D61" s="149"/>
      <c r="E61" s="162"/>
      <c r="F61" s="162"/>
      <c r="G61" s="152"/>
      <c r="H61" s="152"/>
      <c r="I61" s="149"/>
      <c r="J61" s="149"/>
      <c r="K61" s="152"/>
    </row>
    <row r="62" spans="1:11" ht="15.75">
      <c r="A62" s="145"/>
      <c r="B62" s="162" t="s">
        <v>139</v>
      </c>
      <c r="C62" s="149"/>
      <c r="D62" s="189">
        <v>445</v>
      </c>
      <c r="E62" s="190">
        <v>504</v>
      </c>
      <c r="F62" s="190">
        <v>85</v>
      </c>
      <c r="G62" s="152">
        <v>90</v>
      </c>
      <c r="H62" s="152">
        <v>55</v>
      </c>
      <c r="I62" s="167" t="s">
        <v>140</v>
      </c>
      <c r="J62" s="167" t="s">
        <v>140</v>
      </c>
      <c r="K62" s="169">
        <f>SUM(D62:I62)</f>
        <v>1179</v>
      </c>
    </row>
    <row r="63" spans="1:11" ht="15.75">
      <c r="A63" s="145"/>
      <c r="B63" s="227" t="s">
        <v>170</v>
      </c>
      <c r="C63" s="228"/>
      <c r="D63" s="167" t="s">
        <v>140</v>
      </c>
      <c r="E63" s="186" t="s">
        <v>140</v>
      </c>
      <c r="F63" s="191">
        <v>135</v>
      </c>
      <c r="G63" s="186" t="s">
        <v>140</v>
      </c>
      <c r="H63" s="165" t="s">
        <v>140</v>
      </c>
      <c r="I63" s="167" t="s">
        <v>140</v>
      </c>
      <c r="J63" s="167" t="s">
        <v>140</v>
      </c>
      <c r="K63" s="169">
        <f>SUM(D63:I63)</f>
        <v>135</v>
      </c>
    </row>
    <row r="64" spans="1:11" ht="15.75">
      <c r="A64" s="145"/>
      <c r="B64" s="162"/>
      <c r="C64" s="192"/>
      <c r="D64" s="149"/>
      <c r="E64" s="162"/>
      <c r="F64" s="162"/>
      <c r="G64" s="151"/>
      <c r="H64" s="151"/>
      <c r="I64" s="149"/>
      <c r="J64" s="149"/>
      <c r="K64" s="151"/>
    </row>
    <row r="65" spans="1:11" ht="15.75">
      <c r="A65" s="145"/>
      <c r="B65" s="162" t="s">
        <v>177</v>
      </c>
      <c r="C65" s="192"/>
      <c r="D65" s="149"/>
      <c r="E65" s="162"/>
      <c r="F65" s="162"/>
      <c r="G65" s="151"/>
      <c r="H65" s="151"/>
      <c r="I65" s="149"/>
      <c r="J65" s="149"/>
      <c r="K65" s="151"/>
    </row>
    <row r="66" spans="1:11" ht="15.75">
      <c r="A66" s="145"/>
      <c r="B66" s="162"/>
      <c r="C66" s="192"/>
      <c r="D66" s="149"/>
      <c r="E66" s="162"/>
      <c r="F66" s="162"/>
      <c r="G66" s="151"/>
      <c r="H66" s="151"/>
      <c r="I66" s="149"/>
      <c r="J66" s="149"/>
      <c r="K66" s="151"/>
    </row>
    <row r="67" spans="1:11" ht="15.75">
      <c r="A67" s="145">
        <v>9</v>
      </c>
      <c r="B67" s="193" t="s">
        <v>178</v>
      </c>
      <c r="C67" s="150"/>
      <c r="D67" s="146"/>
      <c r="E67" s="146"/>
      <c r="F67" s="146"/>
      <c r="G67" s="146"/>
      <c r="H67" s="146"/>
      <c r="I67" s="147"/>
      <c r="J67" s="147"/>
      <c r="K67" s="146"/>
    </row>
    <row r="68" spans="1:11" ht="15.75">
      <c r="A68" s="145"/>
      <c r="B68" s="157" t="s">
        <v>239</v>
      </c>
      <c r="C68" s="150"/>
      <c r="D68" s="146"/>
      <c r="E68" s="146"/>
      <c r="F68" s="146"/>
      <c r="G68" s="146"/>
      <c r="H68" s="146"/>
      <c r="I68" s="147"/>
      <c r="J68" s="147"/>
      <c r="K68" s="146"/>
    </row>
    <row r="69" spans="1:11" ht="15.75">
      <c r="A69" s="145"/>
      <c r="B69" s="157" t="s">
        <v>240</v>
      </c>
      <c r="C69" s="150"/>
      <c r="D69" s="146"/>
      <c r="E69" s="146"/>
      <c r="F69" s="146"/>
      <c r="G69" s="146"/>
      <c r="H69" s="146"/>
      <c r="I69" s="147"/>
      <c r="J69" s="147"/>
      <c r="K69" s="146"/>
    </row>
    <row r="70" spans="1:11" ht="15.75">
      <c r="A70" s="145"/>
      <c r="B70" s="157"/>
      <c r="C70" s="150"/>
      <c r="D70" s="146"/>
      <c r="E70" s="146"/>
      <c r="F70" s="146"/>
      <c r="G70" s="146"/>
      <c r="H70" s="146"/>
      <c r="I70" s="147"/>
      <c r="J70" s="147"/>
      <c r="K70" s="146"/>
    </row>
    <row r="71" spans="1:11" ht="15.75">
      <c r="A71" s="145">
        <v>10</v>
      </c>
      <c r="B71" s="159" t="s">
        <v>179</v>
      </c>
      <c r="C71" s="160"/>
      <c r="D71" s="150"/>
      <c r="E71" s="150"/>
      <c r="F71" s="150"/>
      <c r="G71" s="151"/>
      <c r="H71" s="152"/>
      <c r="I71" s="151"/>
      <c r="J71" s="151"/>
      <c r="K71" s="152"/>
    </row>
    <row r="72" spans="1:11" ht="15.75">
      <c r="A72" s="145"/>
      <c r="B72" s="157" t="s">
        <v>237</v>
      </c>
      <c r="C72" s="146"/>
      <c r="D72" s="146"/>
      <c r="E72" s="146"/>
      <c r="F72" s="146"/>
      <c r="G72" s="146"/>
      <c r="H72" s="146"/>
      <c r="I72" s="147"/>
      <c r="J72" s="147"/>
      <c r="K72" s="146"/>
    </row>
    <row r="73" spans="1:11" ht="15.75">
      <c r="A73" s="145"/>
      <c r="B73" s="150" t="s">
        <v>175</v>
      </c>
      <c r="C73" s="146"/>
      <c r="D73" s="146"/>
      <c r="E73" s="146"/>
      <c r="F73" s="146"/>
      <c r="G73" s="146"/>
      <c r="H73" s="146"/>
      <c r="I73" s="147"/>
      <c r="J73" s="147"/>
      <c r="K73" s="146"/>
    </row>
    <row r="74" spans="1:11" ht="15.75">
      <c r="A74" s="145" t="s">
        <v>71</v>
      </c>
      <c r="B74" s="162"/>
      <c r="C74" s="150"/>
      <c r="D74" s="146"/>
      <c r="E74" s="146"/>
      <c r="F74" s="146"/>
      <c r="G74" s="146"/>
      <c r="H74" s="146"/>
      <c r="I74" s="147"/>
      <c r="J74" s="147"/>
      <c r="K74" s="146"/>
    </row>
    <row r="75" spans="1:11" ht="15.75">
      <c r="A75" s="145">
        <v>11</v>
      </c>
      <c r="B75" s="159" t="s">
        <v>109</v>
      </c>
      <c r="C75" s="149"/>
      <c r="D75" s="149"/>
      <c r="E75" s="149"/>
      <c r="F75" s="149"/>
      <c r="G75" s="149"/>
      <c r="H75" s="149"/>
      <c r="I75" s="149"/>
      <c r="J75" s="149"/>
      <c r="K75" s="149"/>
    </row>
    <row r="76" spans="1:11" ht="15.75">
      <c r="A76" s="145"/>
      <c r="B76" s="149" t="s">
        <v>221</v>
      </c>
      <c r="C76" s="149"/>
      <c r="D76" s="149"/>
      <c r="E76" s="149"/>
      <c r="F76" s="149"/>
      <c r="G76" s="149"/>
      <c r="H76" s="149"/>
      <c r="I76" s="149"/>
      <c r="J76" s="149"/>
      <c r="K76" s="149"/>
    </row>
    <row r="77" spans="1:11" ht="15.75">
      <c r="A77" s="145"/>
      <c r="B77" s="162"/>
      <c r="C77" s="150"/>
      <c r="D77" s="146"/>
      <c r="E77" s="146"/>
      <c r="F77" s="146"/>
      <c r="G77" s="146"/>
      <c r="H77" s="146"/>
      <c r="I77" s="147"/>
      <c r="J77" s="147"/>
      <c r="K77" s="146"/>
    </row>
    <row r="78" spans="1:11" ht="15.75">
      <c r="A78" s="145">
        <v>12</v>
      </c>
      <c r="B78" s="159" t="s">
        <v>180</v>
      </c>
      <c r="C78" s="160"/>
      <c r="D78" s="150"/>
      <c r="E78" s="150"/>
      <c r="F78" s="150"/>
      <c r="G78" s="151"/>
      <c r="H78" s="152"/>
      <c r="I78" s="151"/>
      <c r="J78" s="151"/>
      <c r="K78" s="152"/>
    </row>
    <row r="79" spans="1:11" ht="15.75">
      <c r="A79" s="145"/>
      <c r="B79" s="150" t="s">
        <v>206</v>
      </c>
      <c r="C79" s="160"/>
      <c r="D79" s="150"/>
      <c r="E79" s="150"/>
      <c r="F79" s="150"/>
      <c r="G79" s="151"/>
      <c r="H79" s="152"/>
      <c r="I79" s="151"/>
      <c r="J79" s="151"/>
      <c r="K79" s="152"/>
    </row>
    <row r="80" spans="1:11" ht="15.75">
      <c r="A80" s="145"/>
      <c r="B80" s="162"/>
      <c r="C80" s="146"/>
      <c r="D80" s="146"/>
      <c r="E80" s="146"/>
      <c r="F80" s="146"/>
      <c r="G80" s="146"/>
      <c r="H80" s="146"/>
      <c r="I80" s="147"/>
      <c r="J80" s="147"/>
      <c r="K80" s="146"/>
    </row>
    <row r="81" spans="1:11" ht="15.75">
      <c r="A81" s="145">
        <v>13</v>
      </c>
      <c r="B81" s="159" t="s">
        <v>37</v>
      </c>
      <c r="C81" s="146"/>
      <c r="D81" s="146"/>
      <c r="E81" s="146"/>
      <c r="F81" s="146"/>
      <c r="G81" s="146"/>
      <c r="H81" s="146"/>
      <c r="I81" s="147"/>
      <c r="J81" s="147"/>
      <c r="K81" s="146"/>
    </row>
    <row r="82" spans="1:11" ht="15.75">
      <c r="A82" s="145"/>
      <c r="B82" s="150" t="s">
        <v>238</v>
      </c>
      <c r="C82" s="146"/>
      <c r="D82" s="146"/>
      <c r="E82" s="146"/>
      <c r="F82" s="146"/>
      <c r="G82" s="146"/>
      <c r="H82" s="146"/>
      <c r="I82" s="147"/>
      <c r="J82" s="147"/>
      <c r="K82" s="146"/>
    </row>
    <row r="83" spans="1:11" ht="15.75">
      <c r="A83" s="145"/>
      <c r="B83" s="150" t="s">
        <v>241</v>
      </c>
      <c r="C83" s="146"/>
      <c r="D83" s="146"/>
      <c r="E83" s="146"/>
      <c r="F83" s="146"/>
      <c r="G83" s="146"/>
      <c r="H83" s="146"/>
      <c r="I83" s="147"/>
      <c r="J83" s="147"/>
      <c r="K83" s="146"/>
    </row>
    <row r="84" spans="1:11" ht="15.75">
      <c r="A84" s="145"/>
      <c r="B84" s="150" t="s">
        <v>242</v>
      </c>
      <c r="C84" s="146"/>
      <c r="D84" s="146"/>
      <c r="E84" s="146"/>
      <c r="F84" s="146"/>
      <c r="G84" s="146"/>
      <c r="H84" s="146"/>
      <c r="I84" s="147"/>
      <c r="J84" s="147"/>
      <c r="K84" s="146"/>
    </row>
    <row r="85" spans="1:11" ht="15.75">
      <c r="A85" s="145"/>
      <c r="B85" s="150" t="s">
        <v>243</v>
      </c>
      <c r="C85" s="146"/>
      <c r="D85" s="146"/>
      <c r="E85" s="146"/>
      <c r="F85" s="146"/>
      <c r="G85" s="146"/>
      <c r="H85" s="146"/>
      <c r="I85" s="147"/>
      <c r="J85" s="147"/>
      <c r="K85" s="146"/>
    </row>
    <row r="86" spans="1:11" ht="15.75">
      <c r="A86" s="145"/>
      <c r="B86" s="150" t="s">
        <v>244</v>
      </c>
      <c r="C86" s="146"/>
      <c r="D86" s="146"/>
      <c r="E86" s="146"/>
      <c r="F86" s="146"/>
      <c r="G86" s="146"/>
      <c r="H86" s="146"/>
      <c r="I86" s="147"/>
      <c r="J86" s="147"/>
      <c r="K86" s="146"/>
    </row>
    <row r="87" spans="1:11" ht="15.75">
      <c r="A87" s="145"/>
      <c r="B87" s="150"/>
      <c r="C87" s="146"/>
      <c r="D87" s="146"/>
      <c r="E87" s="146"/>
      <c r="F87" s="146"/>
      <c r="G87" s="146"/>
      <c r="H87" s="146"/>
      <c r="I87" s="147"/>
      <c r="J87" s="147"/>
      <c r="K87" s="146"/>
    </row>
    <row r="88" spans="1:11" ht="15.75">
      <c r="A88" s="145">
        <v>14</v>
      </c>
      <c r="B88" s="159" t="s">
        <v>38</v>
      </c>
      <c r="C88" s="146"/>
      <c r="D88" s="146"/>
      <c r="E88" s="146"/>
      <c r="F88" s="146"/>
      <c r="G88" s="146"/>
      <c r="H88" s="146"/>
      <c r="I88" s="147"/>
      <c r="J88" s="147"/>
      <c r="K88" s="146"/>
    </row>
    <row r="89" spans="1:11" ht="15.75">
      <c r="A89" s="145"/>
      <c r="B89" s="150" t="s">
        <v>245</v>
      </c>
      <c r="C89" s="146"/>
      <c r="D89" s="146"/>
      <c r="E89" s="146"/>
      <c r="F89" s="146"/>
      <c r="G89" s="146"/>
      <c r="H89" s="146"/>
      <c r="I89" s="147"/>
      <c r="J89" s="147"/>
      <c r="K89" s="146"/>
    </row>
    <row r="90" spans="1:11" ht="15.75">
      <c r="A90" s="145"/>
      <c r="B90" s="150" t="s">
        <v>246</v>
      </c>
      <c r="C90" s="146"/>
      <c r="D90" s="146"/>
      <c r="E90" s="146"/>
      <c r="F90" s="146"/>
      <c r="G90" s="146"/>
      <c r="H90" s="146"/>
      <c r="I90" s="147"/>
      <c r="J90" s="147"/>
      <c r="K90" s="146"/>
    </row>
    <row r="91" spans="1:11" ht="15.75">
      <c r="A91" s="145"/>
      <c r="B91" s="149" t="s">
        <v>248</v>
      </c>
      <c r="C91" s="150"/>
      <c r="D91" s="150"/>
      <c r="E91" s="150"/>
      <c r="F91" s="150"/>
      <c r="G91" s="151"/>
      <c r="H91" s="152"/>
      <c r="I91" s="151"/>
      <c r="J91" s="151"/>
      <c r="K91" s="152"/>
    </row>
    <row r="92" spans="1:11" ht="15.75">
      <c r="A92" s="145"/>
      <c r="B92" s="149" t="s">
        <v>247</v>
      </c>
      <c r="C92" s="150"/>
      <c r="D92" s="150"/>
      <c r="E92" s="150"/>
      <c r="F92" s="150"/>
      <c r="G92" s="151"/>
      <c r="H92" s="152"/>
      <c r="I92" s="151"/>
      <c r="J92" s="151"/>
      <c r="K92" s="152"/>
    </row>
    <row r="93" spans="1:11" ht="15.75">
      <c r="A93" s="145"/>
      <c r="B93" s="149"/>
      <c r="C93" s="150"/>
      <c r="D93" s="150"/>
      <c r="E93" s="150"/>
      <c r="F93" s="150"/>
      <c r="G93" s="151"/>
      <c r="H93" s="152"/>
      <c r="I93" s="151"/>
      <c r="J93" s="151"/>
      <c r="K93" s="152"/>
    </row>
    <row r="94" spans="1:11" ht="15.75">
      <c r="A94" s="145"/>
      <c r="B94" s="149" t="s">
        <v>249</v>
      </c>
      <c r="C94" s="150"/>
      <c r="D94" s="150"/>
      <c r="E94" s="150"/>
      <c r="F94" s="150"/>
      <c r="G94" s="151"/>
      <c r="H94" s="152"/>
      <c r="I94" s="151"/>
      <c r="J94" s="151"/>
      <c r="K94" s="152"/>
    </row>
    <row r="95" spans="1:11" ht="15.75">
      <c r="A95" s="145"/>
      <c r="B95" s="149" t="s">
        <v>250</v>
      </c>
      <c r="C95" s="150"/>
      <c r="D95" s="150"/>
      <c r="E95" s="150"/>
      <c r="F95" s="150"/>
      <c r="G95" s="151"/>
      <c r="H95" s="152"/>
      <c r="I95" s="151"/>
      <c r="J95" s="151"/>
      <c r="K95" s="152"/>
    </row>
    <row r="96" spans="1:11" ht="15.75">
      <c r="A96" s="145"/>
      <c r="B96" s="149" t="s">
        <v>251</v>
      </c>
      <c r="C96" s="150"/>
      <c r="D96" s="150"/>
      <c r="E96" s="150"/>
      <c r="F96" s="150"/>
      <c r="G96" s="151"/>
      <c r="H96" s="152"/>
      <c r="I96" s="151"/>
      <c r="J96" s="151"/>
      <c r="K96" s="152"/>
    </row>
    <row r="97" spans="1:11" ht="15.75">
      <c r="A97" s="145"/>
      <c r="B97" s="149" t="s">
        <v>252</v>
      </c>
      <c r="C97" s="150"/>
      <c r="D97" s="150"/>
      <c r="E97" s="150"/>
      <c r="F97" s="150"/>
      <c r="G97" s="151"/>
      <c r="H97" s="152"/>
      <c r="I97" s="151"/>
      <c r="J97" s="151"/>
      <c r="K97" s="152"/>
    </row>
    <row r="98" spans="1:11" ht="15.75">
      <c r="A98" s="145"/>
      <c r="B98" s="149"/>
      <c r="C98" s="150"/>
      <c r="D98" s="150"/>
      <c r="E98" s="150"/>
      <c r="F98" s="150"/>
      <c r="G98" s="151"/>
      <c r="H98" s="152"/>
      <c r="I98" s="151"/>
      <c r="J98" s="151"/>
      <c r="K98" s="152"/>
    </row>
    <row r="99" spans="1:11" ht="15.75">
      <c r="A99" s="145">
        <v>15</v>
      </c>
      <c r="B99" s="159" t="s">
        <v>32</v>
      </c>
      <c r="C99" s="153"/>
      <c r="D99" s="154"/>
      <c r="E99" s="154"/>
      <c r="F99" s="154"/>
      <c r="G99" s="155"/>
      <c r="H99" s="156"/>
      <c r="I99" s="155"/>
      <c r="J99" s="155"/>
      <c r="K99" s="152"/>
    </row>
    <row r="100" spans="1:11" ht="15.75">
      <c r="A100" s="145"/>
      <c r="B100" s="153" t="s">
        <v>253</v>
      </c>
      <c r="C100" s="146"/>
      <c r="D100" s="146"/>
      <c r="E100" s="146"/>
      <c r="F100" s="146"/>
      <c r="G100" s="146"/>
      <c r="H100" s="146"/>
      <c r="I100" s="147"/>
      <c r="J100" s="147"/>
      <c r="K100" s="146"/>
    </row>
    <row r="101" spans="1:11" ht="15.75">
      <c r="A101" s="145"/>
      <c r="B101" s="153" t="s">
        <v>254</v>
      </c>
      <c r="C101" s="146"/>
      <c r="D101" s="146"/>
      <c r="E101" s="146"/>
      <c r="F101" s="146"/>
      <c r="G101" s="146"/>
      <c r="H101" s="146"/>
      <c r="I101" s="147"/>
      <c r="J101" s="147"/>
      <c r="K101" s="146"/>
    </row>
    <row r="102" spans="1:11" ht="15.75">
      <c r="A102" s="145"/>
      <c r="B102" s="153" t="s">
        <v>255</v>
      </c>
      <c r="C102" s="146"/>
      <c r="D102" s="146"/>
      <c r="E102" s="146"/>
      <c r="F102" s="146"/>
      <c r="G102" s="146"/>
      <c r="H102" s="146"/>
      <c r="I102" s="147"/>
      <c r="J102" s="147"/>
      <c r="K102" s="146"/>
    </row>
    <row r="103" spans="1:11" ht="15.75">
      <c r="A103" s="145"/>
      <c r="B103" s="153"/>
      <c r="C103" s="146"/>
      <c r="D103" s="146"/>
      <c r="E103" s="146"/>
      <c r="F103" s="146"/>
      <c r="G103" s="146"/>
      <c r="H103" s="146"/>
      <c r="I103" s="147"/>
      <c r="J103" s="147"/>
      <c r="K103" s="146"/>
    </row>
    <row r="104" spans="1:11" ht="15.75">
      <c r="A104" s="145">
        <v>16</v>
      </c>
      <c r="B104" s="159" t="s">
        <v>39</v>
      </c>
      <c r="C104" s="150"/>
      <c r="D104" s="149"/>
      <c r="E104" s="149"/>
      <c r="F104" s="149"/>
      <c r="G104" s="151"/>
      <c r="H104" s="152"/>
      <c r="I104" s="151"/>
      <c r="J104" s="151"/>
      <c r="K104" s="152"/>
    </row>
    <row r="105" spans="1:11" ht="15.75">
      <c r="A105" s="145"/>
      <c r="B105" s="150" t="s">
        <v>25</v>
      </c>
      <c r="C105" s="150"/>
      <c r="D105" s="149"/>
      <c r="E105" s="149"/>
      <c r="F105" s="149"/>
      <c r="G105" s="151"/>
      <c r="H105" s="152"/>
      <c r="I105" s="151"/>
      <c r="J105" s="151"/>
      <c r="K105" s="152"/>
    </row>
    <row r="106" spans="1:11" ht="15.75">
      <c r="A106" s="145"/>
      <c r="B106" s="150"/>
      <c r="C106" s="146"/>
      <c r="D106" s="146"/>
      <c r="E106" s="146"/>
      <c r="F106" s="146"/>
      <c r="G106" s="146"/>
      <c r="H106" s="146"/>
      <c r="I106" s="147"/>
      <c r="J106" s="147"/>
      <c r="K106" s="146"/>
    </row>
    <row r="107" spans="1:11" ht="15.75">
      <c r="A107" s="145">
        <v>17</v>
      </c>
      <c r="B107" s="193" t="s">
        <v>28</v>
      </c>
      <c r="C107" s="146"/>
      <c r="D107" s="146"/>
      <c r="E107" s="146"/>
      <c r="F107" s="146"/>
      <c r="G107" s="146"/>
      <c r="H107" s="146"/>
      <c r="I107" s="147"/>
      <c r="J107" s="147"/>
      <c r="K107" s="146"/>
    </row>
    <row r="108" spans="1:11" ht="15.75">
      <c r="A108" s="145"/>
      <c r="B108" s="194" t="s">
        <v>22</v>
      </c>
      <c r="C108" s="160"/>
      <c r="D108" s="195"/>
      <c r="E108" s="195"/>
      <c r="F108" s="195"/>
      <c r="G108" s="177"/>
      <c r="H108" s="195"/>
      <c r="I108" s="151"/>
      <c r="J108" s="151"/>
      <c r="K108" s="152"/>
    </row>
    <row r="109" spans="1:11" ht="15.75">
      <c r="A109" s="145"/>
      <c r="B109" s="194" t="s">
        <v>71</v>
      </c>
      <c r="C109" s="160"/>
      <c r="D109" s="161"/>
      <c r="F109" s="229"/>
      <c r="G109" s="229"/>
      <c r="J109" s="196"/>
      <c r="K109" s="149"/>
    </row>
    <row r="110" spans="1:11" ht="15.75">
      <c r="A110" s="145"/>
      <c r="B110" s="194"/>
      <c r="C110" s="160"/>
      <c r="D110" s="161"/>
      <c r="E110" s="229" t="s">
        <v>1</v>
      </c>
      <c r="F110" s="229"/>
      <c r="G110" s="229" t="s">
        <v>2</v>
      </c>
      <c r="H110" s="229"/>
      <c r="I110" s="196"/>
      <c r="J110" s="196"/>
      <c r="K110" s="149"/>
    </row>
    <row r="111" spans="1:11" ht="15.75">
      <c r="A111" s="145"/>
      <c r="B111" s="160"/>
      <c r="C111" s="160"/>
      <c r="D111" s="197"/>
      <c r="E111" s="149"/>
      <c r="F111" s="167" t="s">
        <v>270</v>
      </c>
      <c r="G111" s="149"/>
      <c r="H111" s="167" t="s">
        <v>270</v>
      </c>
      <c r="J111" s="167"/>
      <c r="K111" s="149"/>
    </row>
    <row r="112" spans="1:11" ht="15.75">
      <c r="A112" s="145"/>
      <c r="B112" s="160"/>
      <c r="C112" s="160"/>
      <c r="D112" s="197"/>
      <c r="E112" s="198" t="s">
        <v>266</v>
      </c>
      <c r="F112" s="167" t="s">
        <v>267</v>
      </c>
      <c r="G112" s="198" t="s">
        <v>266</v>
      </c>
      <c r="H112" s="167" t="s">
        <v>267</v>
      </c>
      <c r="J112" s="167"/>
      <c r="K112" s="149"/>
    </row>
    <row r="113" spans="1:11" ht="15.75">
      <c r="A113" s="145"/>
      <c r="B113" s="160"/>
      <c r="C113" s="160"/>
      <c r="D113" s="199"/>
      <c r="E113" s="198" t="s">
        <v>267</v>
      </c>
      <c r="F113" s="167" t="s">
        <v>271</v>
      </c>
      <c r="G113" s="198" t="s">
        <v>267</v>
      </c>
      <c r="H113" s="167" t="s">
        <v>271</v>
      </c>
      <c r="J113" s="167"/>
      <c r="K113" s="149"/>
    </row>
    <row r="114" spans="1:11" ht="15.75">
      <c r="A114" s="145"/>
      <c r="B114" s="149"/>
      <c r="C114" s="160"/>
      <c r="D114" s="151"/>
      <c r="E114" s="198" t="s">
        <v>268</v>
      </c>
      <c r="F114" s="167" t="s">
        <v>268</v>
      </c>
      <c r="G114" s="198" t="s">
        <v>269</v>
      </c>
      <c r="H114" s="167" t="s">
        <v>272</v>
      </c>
      <c r="J114" s="167"/>
      <c r="K114" s="149"/>
    </row>
    <row r="115" spans="1:11" ht="15.75">
      <c r="A115" s="145"/>
      <c r="B115" s="149"/>
      <c r="C115" s="160"/>
      <c r="D115" s="151"/>
      <c r="E115" s="200" t="str">
        <f>'Income Statement'!F20</f>
        <v>30/9/2003</v>
      </c>
      <c r="F115" s="200" t="str">
        <f>'Income Statement'!H20</f>
        <v>30/9/2002</v>
      </c>
      <c r="G115" s="200" t="str">
        <f>+E115</f>
        <v>30/9/2003</v>
      </c>
      <c r="H115" s="200" t="str">
        <f>+F115</f>
        <v>30/9/2002</v>
      </c>
      <c r="J115" s="200"/>
      <c r="K115" s="149"/>
    </row>
    <row r="116" spans="1:11" ht="15.75">
      <c r="A116" s="145"/>
      <c r="B116" s="149"/>
      <c r="C116" s="160"/>
      <c r="D116" s="151"/>
      <c r="E116" s="198" t="s">
        <v>10</v>
      </c>
      <c r="F116" s="198" t="s">
        <v>10</v>
      </c>
      <c r="G116" s="198" t="s">
        <v>10</v>
      </c>
      <c r="H116" s="198" t="s">
        <v>10</v>
      </c>
      <c r="J116" s="198"/>
      <c r="K116" s="149"/>
    </row>
    <row r="117" spans="1:11" ht="15.75">
      <c r="A117" s="145"/>
      <c r="B117" s="149"/>
      <c r="C117" s="160"/>
      <c r="D117" s="151"/>
      <c r="E117" s="198"/>
      <c r="F117" s="198"/>
      <c r="G117" s="198"/>
      <c r="H117" s="198"/>
      <c r="J117" s="198"/>
      <c r="K117" s="149"/>
    </row>
    <row r="118" spans="1:11" ht="15.75">
      <c r="A118" s="145"/>
      <c r="B118" s="149"/>
      <c r="C118" s="160"/>
      <c r="D118" s="151"/>
      <c r="E118" s="198"/>
      <c r="F118" s="198"/>
      <c r="G118" s="198"/>
      <c r="H118" s="198"/>
      <c r="J118" s="198"/>
      <c r="K118" s="149"/>
    </row>
    <row r="119" spans="1:11" ht="15.75">
      <c r="A119" s="145"/>
      <c r="B119" s="149"/>
      <c r="C119" s="160"/>
      <c r="D119" s="151"/>
      <c r="E119" s="201"/>
      <c r="F119" s="201"/>
      <c r="G119" s="198"/>
      <c r="H119" s="198"/>
      <c r="J119" s="198"/>
      <c r="K119" s="149"/>
    </row>
    <row r="120" spans="1:11" ht="16.5" thickBot="1">
      <c r="A120" s="145"/>
      <c r="B120" s="192" t="s">
        <v>146</v>
      </c>
      <c r="C120" s="177"/>
      <c r="D120" s="197"/>
      <c r="E120" s="202">
        <f>-'Income Statement'!F40</f>
        <v>348</v>
      </c>
      <c r="F120" s="202">
        <v>390</v>
      </c>
      <c r="G120" s="202">
        <f>-'Income Statement'!J40</f>
        <v>947</v>
      </c>
      <c r="H120" s="202">
        <v>739</v>
      </c>
      <c r="J120" s="201"/>
      <c r="K120" s="149"/>
    </row>
    <row r="121" spans="1:11" ht="16.5" thickTop="1">
      <c r="A121" s="145"/>
      <c r="B121" s="146"/>
      <c r="C121" s="146"/>
      <c r="D121" s="146"/>
      <c r="E121" s="149"/>
      <c r="F121" s="146"/>
      <c r="G121" s="149"/>
      <c r="H121" s="149"/>
      <c r="I121" s="149"/>
      <c r="J121" s="149"/>
      <c r="K121" s="149"/>
    </row>
    <row r="122" spans="1:11" ht="15.75">
      <c r="A122" s="145"/>
      <c r="B122" s="149" t="s">
        <v>256</v>
      </c>
      <c r="C122" s="149"/>
      <c r="D122" s="149"/>
      <c r="E122" s="149"/>
      <c r="F122" s="149"/>
      <c r="G122" s="149"/>
      <c r="H122" s="149"/>
      <c r="I122" s="149"/>
      <c r="J122" s="149"/>
      <c r="K122" s="149"/>
    </row>
    <row r="123" spans="1:11" ht="15.75">
      <c r="A123" s="145"/>
      <c r="B123" s="154" t="s">
        <v>257</v>
      </c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ht="15.75">
      <c r="A124" s="145"/>
      <c r="B124" s="154"/>
      <c r="C124" s="149"/>
      <c r="D124" s="149"/>
      <c r="E124" s="149"/>
      <c r="F124" s="149"/>
      <c r="G124" s="149"/>
      <c r="H124" s="149"/>
      <c r="I124" s="149"/>
      <c r="J124" s="149"/>
      <c r="K124" s="149"/>
    </row>
    <row r="125" spans="1:11" ht="15.75">
      <c r="A125" s="145">
        <v>18</v>
      </c>
      <c r="B125" s="159" t="s">
        <v>183</v>
      </c>
      <c r="C125" s="150"/>
      <c r="D125" s="150"/>
      <c r="E125" s="150"/>
      <c r="F125" s="150"/>
      <c r="G125" s="151"/>
      <c r="H125" s="152"/>
      <c r="I125" s="151"/>
      <c r="J125" s="151"/>
      <c r="K125" s="152"/>
    </row>
    <row r="126" spans="1:11" ht="15.75">
      <c r="A126" s="145"/>
      <c r="B126" s="150" t="s">
        <v>184</v>
      </c>
      <c r="C126" s="150"/>
      <c r="D126" s="150"/>
      <c r="E126" s="150"/>
      <c r="F126" s="150"/>
      <c r="G126" s="151"/>
      <c r="H126" s="152"/>
      <c r="I126" s="151"/>
      <c r="J126" s="151"/>
      <c r="K126" s="152"/>
    </row>
    <row r="127" spans="1:11" ht="15.75">
      <c r="A127" s="145"/>
      <c r="B127" s="146"/>
      <c r="C127" s="146"/>
      <c r="D127" s="146"/>
      <c r="E127" s="146"/>
      <c r="F127" s="146"/>
      <c r="G127" s="149"/>
      <c r="H127" s="149"/>
      <c r="I127" s="149"/>
      <c r="J127" s="149"/>
      <c r="K127" s="149"/>
    </row>
    <row r="128" spans="1:11" ht="15.75">
      <c r="A128" s="145">
        <v>19</v>
      </c>
      <c r="B128" s="159" t="s">
        <v>29</v>
      </c>
      <c r="C128" s="194"/>
      <c r="D128" s="150"/>
      <c r="E128" s="150"/>
      <c r="F128" s="151"/>
      <c r="G128" s="151"/>
      <c r="H128" s="152"/>
      <c r="I128" s="151"/>
      <c r="J128" s="151"/>
      <c r="K128" s="149"/>
    </row>
    <row r="129" spans="1:11" ht="15.75">
      <c r="A129" s="145"/>
      <c r="B129" s="150" t="s">
        <v>207</v>
      </c>
      <c r="C129" s="160"/>
      <c r="D129" s="150"/>
      <c r="E129" s="150"/>
      <c r="F129" s="150"/>
      <c r="G129" s="151"/>
      <c r="H129" s="152"/>
      <c r="I129" s="151"/>
      <c r="J129" s="151"/>
      <c r="K129" s="152"/>
    </row>
    <row r="130" spans="1:11" ht="15.75">
      <c r="A130" s="145"/>
      <c r="B130" s="150"/>
      <c r="C130" s="149"/>
      <c r="D130" s="149"/>
      <c r="E130" s="149"/>
      <c r="F130" s="149"/>
      <c r="G130" s="149"/>
      <c r="H130" s="149"/>
      <c r="I130" s="149"/>
      <c r="J130" s="149"/>
      <c r="K130" s="149"/>
    </row>
    <row r="131" spans="1:11" ht="15.75">
      <c r="A131" s="145">
        <v>20</v>
      </c>
      <c r="B131" s="159" t="s">
        <v>30</v>
      </c>
      <c r="C131" s="149"/>
      <c r="D131" s="149"/>
      <c r="E131" s="149"/>
      <c r="F131" s="149"/>
      <c r="G131" s="149"/>
      <c r="H131" s="149"/>
      <c r="I131" s="149"/>
      <c r="J131" s="149"/>
      <c r="K131" s="149"/>
    </row>
    <row r="132" spans="1:11" ht="15.75">
      <c r="A132" s="145"/>
      <c r="B132" s="150"/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1:11" ht="15.75">
      <c r="A133" s="145"/>
      <c r="B133" s="157" t="s">
        <v>258</v>
      </c>
      <c r="C133" s="149"/>
      <c r="D133" s="149"/>
      <c r="E133" s="149"/>
      <c r="F133" s="149"/>
      <c r="G133" s="149"/>
      <c r="H133" s="149"/>
      <c r="I133" s="149"/>
      <c r="J133" s="149"/>
      <c r="K133" s="149"/>
    </row>
    <row r="134" spans="1:11" ht="15.75">
      <c r="A134" s="145"/>
      <c r="B134" s="157" t="s">
        <v>259</v>
      </c>
      <c r="C134" s="149"/>
      <c r="D134" s="149"/>
      <c r="E134" s="149"/>
      <c r="F134" s="149"/>
      <c r="G134" s="149"/>
      <c r="H134" s="149"/>
      <c r="I134" s="149"/>
      <c r="J134" s="149"/>
      <c r="K134" s="149"/>
    </row>
    <row r="135" spans="1:11" ht="15.75">
      <c r="A135" s="145"/>
      <c r="B135" s="157" t="s">
        <v>260</v>
      </c>
      <c r="C135" s="149"/>
      <c r="D135" s="149"/>
      <c r="E135" s="149"/>
      <c r="F135" s="149"/>
      <c r="G135" s="149"/>
      <c r="H135" s="149"/>
      <c r="I135" s="149"/>
      <c r="J135" s="149"/>
      <c r="K135" s="149"/>
    </row>
    <row r="136" spans="1:11" ht="15.75">
      <c r="A136" s="145"/>
      <c r="B136" s="157" t="s">
        <v>261</v>
      </c>
      <c r="C136" s="149"/>
      <c r="D136" s="149"/>
      <c r="E136" s="149"/>
      <c r="F136" s="149"/>
      <c r="G136" s="149"/>
      <c r="H136" s="149"/>
      <c r="I136" s="149"/>
      <c r="J136" s="149"/>
      <c r="K136" s="149"/>
    </row>
    <row r="137" spans="1:11" ht="15.75">
      <c r="A137" s="145"/>
      <c r="B137" s="157"/>
      <c r="C137" s="149"/>
      <c r="D137" s="149"/>
      <c r="E137" s="149"/>
      <c r="F137" s="149"/>
      <c r="G137" s="149"/>
      <c r="H137" s="149"/>
      <c r="I137" s="149"/>
      <c r="J137" s="149"/>
      <c r="K137" s="149"/>
    </row>
    <row r="138" spans="1:11" ht="15.75">
      <c r="A138" s="145"/>
      <c r="B138" s="157" t="s">
        <v>262</v>
      </c>
      <c r="C138" s="149"/>
      <c r="D138" s="149"/>
      <c r="E138" s="149"/>
      <c r="F138" s="149"/>
      <c r="G138" s="149"/>
      <c r="H138" s="149"/>
      <c r="I138" s="149"/>
      <c r="J138" s="149"/>
      <c r="K138" s="149"/>
    </row>
    <row r="139" spans="1:11" ht="15.75">
      <c r="A139" s="145"/>
      <c r="B139" s="157" t="s">
        <v>263</v>
      </c>
      <c r="C139" s="149"/>
      <c r="D139" s="149"/>
      <c r="E139" s="149"/>
      <c r="F139" s="149"/>
      <c r="G139" s="149"/>
      <c r="H139" s="149"/>
      <c r="I139" s="149"/>
      <c r="J139" s="149"/>
      <c r="K139" s="149"/>
    </row>
    <row r="140" spans="1:11" ht="15.75">
      <c r="A140" s="145"/>
      <c r="B140" s="157"/>
      <c r="C140" s="149"/>
      <c r="D140" s="149"/>
      <c r="E140" s="149"/>
      <c r="F140" s="149"/>
      <c r="G140" s="149"/>
      <c r="H140" s="149"/>
      <c r="I140" s="149"/>
      <c r="J140" s="149"/>
      <c r="K140" s="149"/>
    </row>
    <row r="141" spans="1:11" ht="15.75">
      <c r="A141" s="145"/>
      <c r="B141" s="203" t="s">
        <v>195</v>
      </c>
      <c r="C141" s="157"/>
      <c r="D141" s="149"/>
      <c r="E141" s="149"/>
      <c r="F141" s="149"/>
      <c r="G141" s="149"/>
      <c r="H141" s="149"/>
      <c r="I141" s="149"/>
      <c r="J141" s="149"/>
      <c r="K141" s="149"/>
    </row>
    <row r="142" spans="1:11" ht="15.75">
      <c r="A142" s="145"/>
      <c r="B142" s="204" t="s">
        <v>71</v>
      </c>
      <c r="C142" s="205"/>
      <c r="D142" s="150"/>
      <c r="E142" s="150"/>
      <c r="F142" s="150"/>
      <c r="G142" s="151"/>
      <c r="H142" s="152"/>
      <c r="I142" s="151"/>
      <c r="J142" s="151"/>
      <c r="K142" s="152"/>
    </row>
    <row r="143" spans="1:11" ht="15.75">
      <c r="A143" s="145">
        <v>21</v>
      </c>
      <c r="B143" s="159" t="s">
        <v>34</v>
      </c>
      <c r="C143" s="160"/>
      <c r="D143" s="150"/>
      <c r="E143" s="150"/>
      <c r="F143" s="150"/>
      <c r="G143" s="151"/>
      <c r="H143" s="152"/>
      <c r="I143" s="151"/>
      <c r="J143" s="151"/>
      <c r="K143" s="152"/>
    </row>
    <row r="144" spans="1:11" ht="15.75">
      <c r="A144" s="145"/>
      <c r="B144" s="150" t="s">
        <v>208</v>
      </c>
      <c r="C144" s="160"/>
      <c r="D144" s="150"/>
      <c r="E144" s="150"/>
      <c r="F144" s="150"/>
      <c r="G144" s="151"/>
      <c r="H144" s="152"/>
      <c r="I144" s="151"/>
      <c r="J144" s="151"/>
      <c r="K144" s="152"/>
    </row>
    <row r="145" spans="1:11" ht="15.75">
      <c r="A145" s="145"/>
      <c r="B145" s="150"/>
      <c r="C145" s="160"/>
      <c r="D145" s="150"/>
      <c r="E145" s="150"/>
      <c r="F145" s="150"/>
      <c r="G145" s="180" t="s">
        <v>23</v>
      </c>
      <c r="H145" s="149"/>
      <c r="J145" s="180"/>
      <c r="K145" s="152"/>
    </row>
    <row r="146" spans="1:11" ht="15.75">
      <c r="A146" s="145"/>
      <c r="B146" s="150"/>
      <c r="C146" s="194" t="s">
        <v>47</v>
      </c>
      <c r="D146" s="150"/>
      <c r="E146" s="150"/>
      <c r="F146" s="150"/>
      <c r="G146" s="152"/>
      <c r="H146" s="149"/>
      <c r="J146" s="152"/>
      <c r="K146" s="152"/>
    </row>
    <row r="147" spans="1:11" ht="16.5" thickBot="1">
      <c r="A147" s="145"/>
      <c r="B147" s="150"/>
      <c r="C147" s="160"/>
      <c r="D147" s="150" t="s">
        <v>53</v>
      </c>
      <c r="E147" s="150" t="s">
        <v>50</v>
      </c>
      <c r="F147" s="150"/>
      <c r="G147" s="206">
        <v>393</v>
      </c>
      <c r="H147" s="149"/>
      <c r="J147" s="152"/>
      <c r="K147" s="152"/>
    </row>
    <row r="148" spans="1:11" ht="16.5" thickTop="1">
      <c r="A148" s="145"/>
      <c r="B148" s="150"/>
      <c r="C148" s="160"/>
      <c r="D148" s="150"/>
      <c r="E148" s="150"/>
      <c r="F148" s="150"/>
      <c r="G148" s="152"/>
      <c r="H148" s="149"/>
      <c r="J148" s="152"/>
      <c r="K148" s="152"/>
    </row>
    <row r="149" spans="1:11" ht="15.75">
      <c r="A149" s="145"/>
      <c r="B149" s="150"/>
      <c r="C149" s="194" t="s">
        <v>49</v>
      </c>
      <c r="D149" s="150"/>
      <c r="E149" s="150"/>
      <c r="F149" s="150"/>
      <c r="G149" s="152"/>
      <c r="H149" s="149"/>
      <c r="J149" s="152"/>
      <c r="K149" s="152"/>
    </row>
    <row r="150" spans="1:11" ht="15.75">
      <c r="A150" s="145"/>
      <c r="B150" s="150"/>
      <c r="C150" s="194"/>
      <c r="D150" s="150" t="s">
        <v>48</v>
      </c>
      <c r="E150" s="207" t="s">
        <v>57</v>
      </c>
      <c r="F150" s="150"/>
      <c r="G150" s="152">
        <v>475</v>
      </c>
      <c r="H150" s="149"/>
      <c r="J150" s="152"/>
      <c r="K150" s="152"/>
    </row>
    <row r="151" spans="1:11" ht="15.75">
      <c r="A151" s="145"/>
      <c r="B151" s="150"/>
      <c r="C151" s="160"/>
      <c r="D151" s="149"/>
      <c r="E151" s="150" t="s">
        <v>52</v>
      </c>
      <c r="F151" s="150"/>
      <c r="G151" s="152">
        <v>2000</v>
      </c>
      <c r="H151" s="149"/>
      <c r="J151" s="152"/>
      <c r="K151" s="152"/>
    </row>
    <row r="152" spans="1:11" ht="15.75">
      <c r="A152" s="145"/>
      <c r="B152" s="150"/>
      <c r="C152" s="160"/>
      <c r="D152" s="149"/>
      <c r="E152" s="150" t="s">
        <v>51</v>
      </c>
      <c r="F152" s="150"/>
      <c r="G152" s="208">
        <v>691</v>
      </c>
      <c r="H152" s="149"/>
      <c r="J152" s="152"/>
      <c r="K152" s="152"/>
    </row>
    <row r="153" spans="1:11" ht="15.75">
      <c r="A153" s="145"/>
      <c r="B153" s="150"/>
      <c r="C153" s="160"/>
      <c r="D153" s="149"/>
      <c r="E153" s="150"/>
      <c r="F153" s="150"/>
      <c r="G153" s="209">
        <f>SUM(G150:G152)</f>
        <v>3166</v>
      </c>
      <c r="H153" s="149"/>
      <c r="J153" s="152"/>
      <c r="K153" s="152"/>
    </row>
    <row r="154" spans="1:11" ht="15.75">
      <c r="A154" s="145"/>
      <c r="B154" s="150"/>
      <c r="C154" s="160"/>
      <c r="D154" s="150"/>
      <c r="E154" s="150"/>
      <c r="F154" s="150"/>
      <c r="G154" s="152"/>
      <c r="H154" s="149"/>
      <c r="J154" s="152"/>
      <c r="K154" s="152"/>
    </row>
    <row r="155" spans="1:11" ht="15.75">
      <c r="A155" s="145"/>
      <c r="B155" s="150"/>
      <c r="C155" s="160"/>
      <c r="D155" s="150" t="s">
        <v>53</v>
      </c>
      <c r="E155" s="150" t="s">
        <v>52</v>
      </c>
      <c r="F155" s="150"/>
      <c r="G155" s="152">
        <v>500</v>
      </c>
      <c r="H155" s="149"/>
      <c r="J155" s="152"/>
      <c r="K155" s="152"/>
    </row>
    <row r="156" spans="1:11" ht="15.75">
      <c r="A156" s="145"/>
      <c r="B156" s="150"/>
      <c r="C156" s="160"/>
      <c r="D156" s="150"/>
      <c r="E156" s="150" t="s">
        <v>51</v>
      </c>
      <c r="F156" s="150"/>
      <c r="G156" s="152">
        <v>67</v>
      </c>
      <c r="H156" s="149"/>
      <c r="J156" s="152"/>
      <c r="K156" s="152"/>
    </row>
    <row r="157" spans="1:11" ht="15.75">
      <c r="A157" s="145"/>
      <c r="B157" s="150"/>
      <c r="C157" s="160"/>
      <c r="D157" s="150"/>
      <c r="E157" s="150"/>
      <c r="F157" s="150"/>
      <c r="G157" s="209">
        <f>SUM(G155:G156)</f>
        <v>567</v>
      </c>
      <c r="H157" s="149"/>
      <c r="J157" s="152"/>
      <c r="K157" s="152"/>
    </row>
    <row r="158" spans="1:11" ht="15.75">
      <c r="A158" s="145"/>
      <c r="B158" s="150"/>
      <c r="C158" s="160"/>
      <c r="D158" s="150"/>
      <c r="E158" s="150"/>
      <c r="F158" s="150"/>
      <c r="G158" s="210"/>
      <c r="H158" s="149"/>
      <c r="J158" s="152"/>
      <c r="K158" s="152"/>
    </row>
    <row r="159" spans="1:11" ht="16.5" thickBot="1">
      <c r="A159" s="145"/>
      <c r="B159" s="150"/>
      <c r="C159" s="194" t="s">
        <v>149</v>
      </c>
      <c r="D159" s="150"/>
      <c r="E159" s="150"/>
      <c r="F159" s="150"/>
      <c r="G159" s="211">
        <f>G153+G157</f>
        <v>3733</v>
      </c>
      <c r="H159" s="149"/>
      <c r="J159" s="152"/>
      <c r="K159" s="152"/>
    </row>
    <row r="160" spans="1:11" ht="16.5" thickTop="1">
      <c r="A160" s="145"/>
      <c r="B160" s="162"/>
      <c r="C160" s="160"/>
      <c r="D160" s="150"/>
      <c r="E160" s="150"/>
      <c r="F160" s="150"/>
      <c r="G160" s="151"/>
      <c r="H160" s="152"/>
      <c r="I160" s="151"/>
      <c r="J160" s="151"/>
      <c r="K160" s="152"/>
    </row>
    <row r="161" spans="1:11" ht="15.75">
      <c r="A161" s="145">
        <v>22</v>
      </c>
      <c r="B161" s="188" t="s">
        <v>35</v>
      </c>
      <c r="C161" s="160"/>
      <c r="D161" s="150"/>
      <c r="E161" s="150"/>
      <c r="F161" s="150"/>
      <c r="G161" s="151"/>
      <c r="H161" s="152"/>
      <c r="I161" s="151"/>
      <c r="J161" s="151"/>
      <c r="K161" s="152"/>
    </row>
    <row r="162" spans="1:11" ht="15.75">
      <c r="A162" s="145"/>
      <c r="B162" s="150" t="s">
        <v>182</v>
      </c>
      <c r="C162" s="160"/>
      <c r="D162" s="150"/>
      <c r="E162" s="150"/>
      <c r="F162" s="150"/>
      <c r="G162" s="151"/>
      <c r="H162" s="152"/>
      <c r="I162" s="151"/>
      <c r="J162" s="151"/>
      <c r="K162" s="152"/>
    </row>
    <row r="163" spans="1:11" ht="15.75">
      <c r="A163" s="145"/>
      <c r="B163" s="150"/>
      <c r="C163" s="160"/>
      <c r="D163" s="150"/>
      <c r="E163" s="150"/>
      <c r="F163" s="150"/>
      <c r="G163" s="151"/>
      <c r="H163" s="152"/>
      <c r="I163" s="151"/>
      <c r="J163" s="151"/>
      <c r="K163" s="152"/>
    </row>
    <row r="164" spans="1:11" ht="15.75">
      <c r="A164" s="145">
        <v>23</v>
      </c>
      <c r="B164" s="159" t="s">
        <v>36</v>
      </c>
      <c r="C164" s="160"/>
      <c r="D164" s="150"/>
      <c r="E164" s="150"/>
      <c r="F164" s="150"/>
      <c r="G164" s="151"/>
      <c r="H164" s="152"/>
      <c r="I164" s="151"/>
      <c r="J164" s="151"/>
      <c r="K164" s="152"/>
    </row>
    <row r="165" spans="1:11" ht="15.75">
      <c r="A165" s="145"/>
      <c r="B165" s="150" t="s">
        <v>27</v>
      </c>
      <c r="C165" s="149"/>
      <c r="D165" s="150"/>
      <c r="E165" s="150"/>
      <c r="F165" s="150"/>
      <c r="G165" s="165"/>
      <c r="H165" s="165"/>
      <c r="I165" s="180" t="s">
        <v>71</v>
      </c>
      <c r="J165" s="180"/>
      <c r="K165" s="180"/>
    </row>
    <row r="166" spans="1:11" ht="15.75">
      <c r="A166" s="145"/>
      <c r="B166" s="162"/>
      <c r="C166" s="146"/>
      <c r="D166" s="146"/>
      <c r="E166" s="146"/>
      <c r="F166" s="146"/>
      <c r="G166" s="146"/>
      <c r="H166" s="146"/>
      <c r="I166" s="147"/>
      <c r="J166" s="147"/>
      <c r="K166" s="146"/>
    </row>
    <row r="167" spans="1:11" ht="15.75">
      <c r="A167" s="145">
        <v>24</v>
      </c>
      <c r="B167" s="159" t="s">
        <v>33</v>
      </c>
      <c r="C167" s="146"/>
      <c r="D167" s="146"/>
      <c r="E167" s="146"/>
      <c r="F167" s="146"/>
      <c r="G167" s="146"/>
      <c r="H167" s="146"/>
      <c r="I167" s="147"/>
      <c r="J167" s="147"/>
      <c r="K167" s="146"/>
    </row>
    <row r="168" spans="1:11" ht="15.75">
      <c r="A168" s="145"/>
      <c r="B168" s="150" t="s">
        <v>181</v>
      </c>
      <c r="C168" s="149"/>
      <c r="D168" s="149"/>
      <c r="E168" s="149"/>
      <c r="F168" s="149"/>
      <c r="G168" s="148"/>
      <c r="H168" s="149"/>
      <c r="I168" s="148"/>
      <c r="J168" s="148"/>
      <c r="K168" s="149"/>
    </row>
    <row r="169" spans="1:11" ht="15.75">
      <c r="A169" s="145"/>
      <c r="B169" s="150"/>
      <c r="C169" s="149"/>
      <c r="D169" s="149"/>
      <c r="E169" s="149"/>
      <c r="F169" s="149"/>
      <c r="G169" s="148"/>
      <c r="H169" s="149"/>
      <c r="I169" s="148"/>
      <c r="J169" s="148"/>
      <c r="K169" s="149"/>
    </row>
    <row r="170" spans="1:11" ht="15.75">
      <c r="A170" s="145">
        <v>25</v>
      </c>
      <c r="B170" s="148" t="s">
        <v>222</v>
      </c>
      <c r="C170" s="149"/>
      <c r="D170" s="149"/>
      <c r="E170" s="149"/>
      <c r="F170" s="149"/>
      <c r="G170" s="148"/>
      <c r="H170" s="149"/>
      <c r="I170" s="148"/>
      <c r="J170" s="148"/>
      <c r="K170" s="149"/>
    </row>
    <row r="171" spans="1:11" ht="15.75">
      <c r="A171" s="145"/>
      <c r="B171" s="148"/>
      <c r="C171" s="149"/>
      <c r="D171" s="149"/>
      <c r="E171" s="149"/>
      <c r="J171" s="196"/>
      <c r="K171" s="149"/>
    </row>
    <row r="172" spans="1:11" ht="15.75">
      <c r="A172" s="145"/>
      <c r="B172" s="148"/>
      <c r="C172" s="149"/>
      <c r="D172" s="149"/>
      <c r="E172" s="229" t="s">
        <v>1</v>
      </c>
      <c r="F172" s="229"/>
      <c r="G172" s="229" t="s">
        <v>2</v>
      </c>
      <c r="H172" s="229"/>
      <c r="I172" s="196"/>
      <c r="J172" s="196"/>
      <c r="K172" s="149"/>
    </row>
    <row r="173" spans="1:11" ht="15.75">
      <c r="A173" s="145"/>
      <c r="B173" s="148"/>
      <c r="C173" s="149"/>
      <c r="D173" s="149"/>
      <c r="E173" s="149"/>
      <c r="F173" s="167" t="s">
        <v>270</v>
      </c>
      <c r="G173" s="149"/>
      <c r="H173" s="167" t="s">
        <v>270</v>
      </c>
      <c r="J173" s="167"/>
      <c r="K173" s="149"/>
    </row>
    <row r="174" spans="1:11" ht="15.75">
      <c r="A174" s="145"/>
      <c r="B174" s="148"/>
      <c r="C174" s="149"/>
      <c r="D174" s="149"/>
      <c r="E174" s="198" t="s">
        <v>266</v>
      </c>
      <c r="F174" s="167" t="s">
        <v>267</v>
      </c>
      <c r="G174" s="198" t="s">
        <v>266</v>
      </c>
      <c r="H174" s="167" t="s">
        <v>267</v>
      </c>
      <c r="J174" s="167"/>
      <c r="K174" s="149"/>
    </row>
    <row r="175" spans="1:11" ht="15.75">
      <c r="A175" s="145"/>
      <c r="B175" s="148"/>
      <c r="C175" s="149"/>
      <c r="D175" s="149"/>
      <c r="E175" s="198" t="s">
        <v>267</v>
      </c>
      <c r="F175" s="167" t="s">
        <v>271</v>
      </c>
      <c r="G175" s="198" t="s">
        <v>267</v>
      </c>
      <c r="H175" s="167" t="s">
        <v>271</v>
      </c>
      <c r="J175" s="167"/>
      <c r="K175" s="149"/>
    </row>
    <row r="176" spans="1:11" ht="15.75">
      <c r="A176" s="145"/>
      <c r="B176" s="148"/>
      <c r="C176" s="149"/>
      <c r="D176" s="149"/>
      <c r="E176" s="198" t="s">
        <v>268</v>
      </c>
      <c r="F176" s="167" t="s">
        <v>268</v>
      </c>
      <c r="G176" s="198" t="s">
        <v>269</v>
      </c>
      <c r="H176" s="198" t="s">
        <v>272</v>
      </c>
      <c r="J176" s="167"/>
      <c r="K176" s="149"/>
    </row>
    <row r="177" spans="1:11" ht="15.75">
      <c r="A177" s="145"/>
      <c r="B177" s="149"/>
      <c r="C177" s="149"/>
      <c r="D177" s="149"/>
      <c r="E177" s="200" t="str">
        <f>+E115</f>
        <v>30/9/2003</v>
      </c>
      <c r="F177" s="200" t="str">
        <f>+F115</f>
        <v>30/9/2002</v>
      </c>
      <c r="G177" s="200" t="str">
        <f>+E177</f>
        <v>30/9/2003</v>
      </c>
      <c r="H177" s="200" t="str">
        <f>+F177</f>
        <v>30/9/2002</v>
      </c>
      <c r="J177" s="200"/>
      <c r="K177" s="149"/>
    </row>
    <row r="178" spans="1:11" ht="15.75">
      <c r="A178" s="145"/>
      <c r="B178" s="148" t="s">
        <v>223</v>
      </c>
      <c r="C178" s="149"/>
      <c r="D178" s="149"/>
      <c r="E178" s="212"/>
      <c r="F178" s="200"/>
      <c r="G178" s="212"/>
      <c r="H178" s="200"/>
      <c r="J178" s="200"/>
      <c r="K178" s="149"/>
    </row>
    <row r="179" spans="1:11" ht="15.75">
      <c r="A179" s="145"/>
      <c r="B179" s="149" t="s">
        <v>224</v>
      </c>
      <c r="C179" s="149"/>
      <c r="D179" s="149"/>
      <c r="E179" s="213">
        <f>+'Income Statement'!F45</f>
        <v>1094</v>
      </c>
      <c r="F179" s="213">
        <f>+'Income Statement'!H45</f>
        <v>237</v>
      </c>
      <c r="G179" s="213">
        <f>+'Income Statement'!J45</f>
        <v>16732</v>
      </c>
      <c r="H179" s="213">
        <f>+'Income Statement'!L45</f>
        <v>66</v>
      </c>
      <c r="J179" s="213"/>
      <c r="K179" s="149"/>
    </row>
    <row r="180" spans="1:11" ht="15.75">
      <c r="A180" s="145"/>
      <c r="B180" s="148"/>
      <c r="C180" s="149"/>
      <c r="D180" s="149"/>
      <c r="E180" s="213"/>
      <c r="F180" s="213"/>
      <c r="G180" s="213"/>
      <c r="H180" s="213"/>
      <c r="J180" s="213"/>
      <c r="K180" s="149"/>
    </row>
    <row r="181" spans="1:11" ht="15.75">
      <c r="A181" s="145"/>
      <c r="B181" s="149" t="s">
        <v>281</v>
      </c>
      <c r="C181" s="149"/>
      <c r="D181" s="149"/>
      <c r="E181" s="168">
        <v>18675</v>
      </c>
      <c r="F181" s="168">
        <v>18675</v>
      </c>
      <c r="G181" s="168">
        <v>18675</v>
      </c>
      <c r="H181" s="168">
        <v>18675</v>
      </c>
      <c r="J181" s="168"/>
      <c r="K181" s="149"/>
    </row>
    <row r="182" spans="1:11" ht="15.75">
      <c r="A182" s="145"/>
      <c r="B182" s="215" t="s">
        <v>280</v>
      </c>
      <c r="C182" s="149"/>
      <c r="D182" s="149"/>
      <c r="E182" s="168"/>
      <c r="F182" s="168"/>
      <c r="G182" s="168"/>
      <c r="H182" s="168"/>
      <c r="J182" s="168"/>
      <c r="K182" s="149"/>
    </row>
    <row r="183" spans="1:11" ht="15.75">
      <c r="A183" s="145"/>
      <c r="B183" s="148"/>
      <c r="C183" s="149"/>
      <c r="D183" s="149"/>
      <c r="E183" s="168"/>
      <c r="F183" s="168"/>
      <c r="G183" s="168"/>
      <c r="H183" s="168"/>
      <c r="J183" s="168"/>
      <c r="K183" s="149"/>
    </row>
    <row r="184" spans="1:11" ht="15.75">
      <c r="A184" s="145"/>
      <c r="B184" s="149" t="s">
        <v>225</v>
      </c>
      <c r="C184" s="149"/>
      <c r="D184" s="149"/>
      <c r="E184" s="214">
        <f>+E179/E181*100</f>
        <v>5.85809906291834</v>
      </c>
      <c r="F184" s="214">
        <f>+F179/F181*100</f>
        <v>1.2690763052208835</v>
      </c>
      <c r="G184" s="214">
        <f>+G179/G181*100</f>
        <v>89.59571619812584</v>
      </c>
      <c r="H184" s="214">
        <f>+H179/H181*100</f>
        <v>0.3534136546184739</v>
      </c>
      <c r="J184" s="214"/>
      <c r="K184" s="149"/>
    </row>
    <row r="185" spans="1:11" ht="15.75">
      <c r="A185" s="145"/>
      <c r="B185" s="148"/>
      <c r="C185" s="149"/>
      <c r="D185" s="149"/>
      <c r="E185" s="149"/>
      <c r="F185" s="168"/>
      <c r="G185" s="168"/>
      <c r="H185" s="168"/>
      <c r="I185" s="168"/>
      <c r="J185" s="168"/>
      <c r="K185" s="149"/>
    </row>
    <row r="186" spans="1:11" ht="15.75">
      <c r="A186" s="145"/>
      <c r="B186" s="149" t="s">
        <v>264</v>
      </c>
      <c r="C186" s="149"/>
      <c r="D186" s="149"/>
      <c r="E186" s="149"/>
      <c r="F186" s="149"/>
      <c r="G186" s="148"/>
      <c r="H186" s="149"/>
      <c r="I186" s="148"/>
      <c r="J186" s="148"/>
      <c r="K186" s="149"/>
    </row>
    <row r="187" spans="1:11" ht="15.75">
      <c r="A187" s="145"/>
      <c r="B187" s="149" t="s">
        <v>265</v>
      </c>
      <c r="C187" s="149"/>
      <c r="D187" s="149"/>
      <c r="E187" s="149"/>
      <c r="F187" s="149"/>
      <c r="G187" s="148"/>
      <c r="H187" s="149"/>
      <c r="I187" s="148"/>
      <c r="J187" s="148"/>
      <c r="K187" s="149"/>
    </row>
    <row r="188" spans="1:11" ht="15.75">
      <c r="A188" s="145"/>
      <c r="B188" s="149"/>
      <c r="C188" s="149"/>
      <c r="D188" s="149"/>
      <c r="E188" s="149"/>
      <c r="F188" s="149"/>
      <c r="G188" s="148"/>
      <c r="H188" s="149"/>
      <c r="I188" s="148"/>
      <c r="J188" s="148"/>
      <c r="K188" s="149"/>
    </row>
    <row r="189" spans="1:11" ht="15.75">
      <c r="A189" s="145"/>
      <c r="B189" s="146"/>
      <c r="C189" s="149"/>
      <c r="D189" s="207"/>
      <c r="E189" s="207"/>
      <c r="F189" s="207"/>
      <c r="G189" s="148"/>
      <c r="H189" s="149"/>
      <c r="I189" s="148"/>
      <c r="J189" s="148"/>
      <c r="K189" s="149"/>
    </row>
    <row r="190" spans="1:11" ht="15.75">
      <c r="A190" s="159" t="s">
        <v>26</v>
      </c>
      <c r="B190" s="146"/>
      <c r="C190" s="149"/>
      <c r="D190" s="207"/>
      <c r="E190" s="207"/>
      <c r="F190" s="207"/>
      <c r="G190" s="148"/>
      <c r="H190" s="149"/>
      <c r="I190" s="148"/>
      <c r="J190" s="148"/>
      <c r="K190" s="149"/>
    </row>
    <row r="191" spans="1:11" ht="15.75">
      <c r="A191" s="159"/>
      <c r="B191" s="146"/>
      <c r="C191" s="149"/>
      <c r="D191" s="207"/>
      <c r="E191" s="207"/>
      <c r="F191" s="207"/>
      <c r="G191" s="148"/>
      <c r="H191" s="149"/>
      <c r="I191" s="148"/>
      <c r="J191" s="148"/>
      <c r="K191" s="149"/>
    </row>
    <row r="192" spans="1:11" ht="15.75">
      <c r="A192" s="159"/>
      <c r="B192" s="146"/>
      <c r="C192" s="149"/>
      <c r="D192" s="207"/>
      <c r="E192" s="207"/>
      <c r="F192" s="207"/>
      <c r="G192" s="148"/>
      <c r="H192" s="149"/>
      <c r="I192" s="148"/>
      <c r="J192" s="148"/>
      <c r="K192" s="149"/>
    </row>
    <row r="193" spans="1:11" ht="15.75">
      <c r="A193" s="159"/>
      <c r="B193" s="146"/>
      <c r="C193" s="149"/>
      <c r="D193" s="207"/>
      <c r="E193" s="207"/>
      <c r="F193" s="207"/>
      <c r="G193" s="148"/>
      <c r="H193" s="149"/>
      <c r="I193" s="148"/>
      <c r="J193" s="148"/>
      <c r="K193" s="149"/>
    </row>
    <row r="194" spans="1:11" ht="15.75">
      <c r="A194" s="159"/>
      <c r="B194" s="146"/>
      <c r="C194" s="149"/>
      <c r="D194" s="207"/>
      <c r="E194" s="207"/>
      <c r="F194" s="207"/>
      <c r="G194" s="148"/>
      <c r="H194" s="149"/>
      <c r="I194" s="148"/>
      <c r="J194" s="148"/>
      <c r="K194" s="149"/>
    </row>
    <row r="195" spans="1:11" ht="15.75">
      <c r="A195" s="159"/>
      <c r="B195" s="149"/>
      <c r="C195" s="149"/>
      <c r="D195" s="149"/>
      <c r="E195" s="149"/>
      <c r="F195" s="149"/>
      <c r="G195" s="148"/>
      <c r="H195" s="149"/>
      <c r="I195" s="148"/>
      <c r="J195" s="148"/>
      <c r="K195" s="149"/>
    </row>
    <row r="196" spans="1:11" ht="15.75">
      <c r="A196" s="159"/>
      <c r="B196" s="149"/>
      <c r="C196" s="150"/>
      <c r="D196" s="215"/>
      <c r="E196" s="150"/>
      <c r="F196" s="150"/>
      <c r="G196" s="151"/>
      <c r="H196" s="152"/>
      <c r="I196" s="151"/>
      <c r="J196" s="151"/>
      <c r="K196" s="152"/>
    </row>
    <row r="197" spans="1:11" ht="15.75">
      <c r="A197" s="159" t="s">
        <v>110</v>
      </c>
      <c r="B197" s="149"/>
      <c r="C197" s="149"/>
      <c r="D197" s="207"/>
      <c r="E197" s="207"/>
      <c r="F197" s="207"/>
      <c r="G197" s="148"/>
      <c r="H197" s="149"/>
      <c r="I197" s="148"/>
      <c r="J197" s="148"/>
      <c r="K197" s="149"/>
    </row>
    <row r="198" spans="1:11" ht="15.75">
      <c r="A198" s="159" t="s">
        <v>217</v>
      </c>
      <c r="B198" s="149"/>
      <c r="C198" s="149"/>
      <c r="D198" s="149"/>
      <c r="E198" s="149"/>
      <c r="F198" s="149"/>
      <c r="G198" s="148"/>
      <c r="H198" s="149"/>
      <c r="I198" s="148"/>
      <c r="J198" s="148"/>
      <c r="K198" s="149"/>
    </row>
    <row r="199" spans="1:11" ht="15.75">
      <c r="A199" s="15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</row>
    <row r="200" spans="1:11" ht="15.75">
      <c r="A200" s="216" t="s">
        <v>282</v>
      </c>
      <c r="B200" s="150"/>
      <c r="C200" s="149"/>
      <c r="D200" s="217"/>
      <c r="E200" s="149"/>
      <c r="F200" s="149"/>
      <c r="G200" s="149"/>
      <c r="H200" s="149"/>
      <c r="I200" s="149"/>
      <c r="J200" s="149"/>
      <c r="K200" s="149"/>
    </row>
  </sheetData>
  <mergeCells count="6">
    <mergeCell ref="B63:C63"/>
    <mergeCell ref="F109:G109"/>
    <mergeCell ref="G110:H110"/>
    <mergeCell ref="E172:F172"/>
    <mergeCell ref="G172:H172"/>
    <mergeCell ref="E110:F110"/>
  </mergeCells>
  <printOptions/>
  <pageMargins left="0.75" right="0" top="0.5" bottom="0" header="0.75" footer="0.25"/>
  <pageSetup horizontalDpi="600" verticalDpi="600" orientation="portrait" paperSize="9" scale="65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Mohd Faisal Mohd Jamil</cp:lastModifiedBy>
  <cp:lastPrinted>2003-11-21T07:09:35Z</cp:lastPrinted>
  <dcterms:created xsi:type="dcterms:W3CDTF">1999-11-03T09:53:03Z</dcterms:created>
  <dcterms:modified xsi:type="dcterms:W3CDTF">2003-05-26T10:10:53Z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